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40C37B7A-6290-459A-9FAB-F23C5571B790}" xr6:coauthVersionLast="47" xr6:coauthVersionMax="47" xr10:uidLastSave="{00000000-0000-0000-0000-000000000000}"/>
  <workbookProtection workbookAlgorithmName="SHA-512" workbookHashValue="72Ent+hrrRDPf3WLLq9NRFlWN147frw+Uq4g0d0k/Q4WbOTyjKTgB8wGe3exPKIpjEehj6t5OKavnpdjepHhOg==" workbookSaltValue="kpHsoyYwCKCxhXJ8VPqIJg==" workbookSpinCount="100000" lockStructure="1"/>
  <bookViews>
    <workbookView xWindow="-108" yWindow="-108" windowWidth="23256" windowHeight="12576" tabRatio="902" activeTab="1" xr2:uid="{00000000-000D-0000-FFFF-FFFF00000000}"/>
  </bookViews>
  <sheets>
    <sheet name="Instructions" sheetId="40" r:id="rId1"/>
    <sheet name="Summary" sheetId="46" r:id="rId2"/>
    <sheet name="Data" sheetId="43" r:id="rId3"/>
    <sheet name="Rank" sheetId="47" r:id="rId4"/>
    <sheet name="Guidance 3xRDL" sheetId="45" r:id="rId5"/>
    <sheet name="n&gt;3Distribution N" sheetId="49" r:id="rId6"/>
    <sheet name="n&gt;3Distribution E" sheetId="48" r:id="rId7"/>
    <sheet name="Sinter WB HF E" sheetId="50" r:id="rId8"/>
    <sheet name="z-stat Sinter WB HF E" sheetId="51" r:id="rId9"/>
    <sheet name="Sinter WB HF N" sheetId="52" r:id="rId10"/>
    <sheet name="z-stat Sinter WB HF N" sheetId="53" r:id="rId11"/>
  </sheets>
  <externalReferences>
    <externalReference r:id="rId12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45" l="1"/>
  <c r="J4" i="45"/>
  <c r="L4" i="46" l="1"/>
  <c r="K4" i="46"/>
  <c r="J4" i="46"/>
  <c r="I4" i="46"/>
  <c r="L3" i="46"/>
  <c r="K3" i="46"/>
  <c r="J3" i="46"/>
  <c r="I3" i="46"/>
  <c r="G108" i="53"/>
  <c r="B108" i="53"/>
  <c r="N108" i="53" s="1"/>
  <c r="G107" i="53"/>
  <c r="B107" i="53"/>
  <c r="N107" i="53" s="1"/>
  <c r="G106" i="53"/>
  <c r="P106" i="53" s="1"/>
  <c r="V106" i="53" s="1"/>
  <c r="Y106" i="53" s="1"/>
  <c r="B106" i="53"/>
  <c r="N106" i="53" s="1"/>
  <c r="G105" i="53"/>
  <c r="P105" i="53" s="1"/>
  <c r="V105" i="53" s="1"/>
  <c r="Y105" i="53" s="1"/>
  <c r="B105" i="53"/>
  <c r="N105" i="53" s="1"/>
  <c r="G104" i="53"/>
  <c r="P104" i="53" s="1"/>
  <c r="V104" i="53" s="1"/>
  <c r="Y104" i="53" s="1"/>
  <c r="B104" i="53"/>
  <c r="N104" i="53" s="1"/>
  <c r="G103" i="53"/>
  <c r="B103" i="53"/>
  <c r="N103" i="53" s="1"/>
  <c r="G102" i="53"/>
  <c r="P102" i="53" s="1"/>
  <c r="V102" i="53" s="1"/>
  <c r="Y102" i="53" s="1"/>
  <c r="B102" i="53"/>
  <c r="N102" i="53" s="1"/>
  <c r="G101" i="53"/>
  <c r="P101" i="53" s="1"/>
  <c r="V101" i="53" s="1"/>
  <c r="Y101" i="53" s="1"/>
  <c r="B101" i="53"/>
  <c r="N101" i="53" s="1"/>
  <c r="G100" i="53"/>
  <c r="P100" i="53" s="1"/>
  <c r="V100" i="53" s="1"/>
  <c r="Y100" i="53" s="1"/>
  <c r="B100" i="53"/>
  <c r="N100" i="53" s="1"/>
  <c r="G99" i="53"/>
  <c r="P99" i="53" s="1"/>
  <c r="V99" i="53" s="1"/>
  <c r="Y99" i="53" s="1"/>
  <c r="B99" i="53"/>
  <c r="N99" i="53" s="1"/>
  <c r="G98" i="53"/>
  <c r="P98" i="53" s="1"/>
  <c r="V98" i="53" s="1"/>
  <c r="Y98" i="53" s="1"/>
  <c r="B98" i="53"/>
  <c r="N98" i="53" s="1"/>
  <c r="G97" i="53"/>
  <c r="P97" i="53" s="1"/>
  <c r="V97" i="53" s="1"/>
  <c r="Y97" i="53" s="1"/>
  <c r="B97" i="53"/>
  <c r="N97" i="53" s="1"/>
  <c r="G96" i="53"/>
  <c r="P96" i="53" s="1"/>
  <c r="V96" i="53" s="1"/>
  <c r="Y96" i="53" s="1"/>
  <c r="B96" i="53"/>
  <c r="N96" i="53" s="1"/>
  <c r="G95" i="53"/>
  <c r="P95" i="53" s="1"/>
  <c r="V95" i="53" s="1"/>
  <c r="Y95" i="53" s="1"/>
  <c r="B95" i="53"/>
  <c r="N95" i="53" s="1"/>
  <c r="G94" i="53"/>
  <c r="P94" i="53" s="1"/>
  <c r="V94" i="53" s="1"/>
  <c r="Y94" i="53" s="1"/>
  <c r="B94" i="53"/>
  <c r="N94" i="53" s="1"/>
  <c r="G93" i="53"/>
  <c r="P93" i="53" s="1"/>
  <c r="V93" i="53" s="1"/>
  <c r="Y93" i="53" s="1"/>
  <c r="B93" i="53"/>
  <c r="N93" i="53" s="1"/>
  <c r="G92" i="53"/>
  <c r="P92" i="53" s="1"/>
  <c r="V92" i="53" s="1"/>
  <c r="Y92" i="53" s="1"/>
  <c r="B92" i="53"/>
  <c r="N92" i="53" s="1"/>
  <c r="G91" i="53"/>
  <c r="P91" i="53" s="1"/>
  <c r="V91" i="53" s="1"/>
  <c r="Y91" i="53" s="1"/>
  <c r="B91" i="53"/>
  <c r="N91" i="53" s="1"/>
  <c r="G90" i="53"/>
  <c r="P90" i="53" s="1"/>
  <c r="V90" i="53" s="1"/>
  <c r="Y90" i="53" s="1"/>
  <c r="B90" i="53"/>
  <c r="N90" i="53" s="1"/>
  <c r="G89" i="53"/>
  <c r="P89" i="53" s="1"/>
  <c r="V89" i="53" s="1"/>
  <c r="Y89" i="53" s="1"/>
  <c r="B89" i="53"/>
  <c r="N89" i="53" s="1"/>
  <c r="G88" i="53"/>
  <c r="P88" i="53" s="1"/>
  <c r="V88" i="53" s="1"/>
  <c r="Y88" i="53" s="1"/>
  <c r="B88" i="53"/>
  <c r="N88" i="53" s="1"/>
  <c r="G87" i="53"/>
  <c r="P87" i="53" s="1"/>
  <c r="V87" i="53" s="1"/>
  <c r="Y87" i="53" s="1"/>
  <c r="B87" i="53"/>
  <c r="N87" i="53" s="1"/>
  <c r="G86" i="53"/>
  <c r="P86" i="53" s="1"/>
  <c r="V86" i="53" s="1"/>
  <c r="Y86" i="53" s="1"/>
  <c r="B86" i="53"/>
  <c r="N86" i="53" s="1"/>
  <c r="G85" i="53"/>
  <c r="P85" i="53" s="1"/>
  <c r="V85" i="53" s="1"/>
  <c r="Y85" i="53" s="1"/>
  <c r="B85" i="53"/>
  <c r="N85" i="53" s="1"/>
  <c r="G84" i="53"/>
  <c r="P84" i="53" s="1"/>
  <c r="V84" i="53" s="1"/>
  <c r="Y84" i="53" s="1"/>
  <c r="B84" i="53"/>
  <c r="N84" i="53" s="1"/>
  <c r="G83" i="53"/>
  <c r="P83" i="53" s="1"/>
  <c r="V83" i="53" s="1"/>
  <c r="Y83" i="53" s="1"/>
  <c r="B83" i="53"/>
  <c r="N83" i="53" s="1"/>
  <c r="G82" i="53"/>
  <c r="P82" i="53" s="1"/>
  <c r="V82" i="53" s="1"/>
  <c r="Y82" i="53" s="1"/>
  <c r="B82" i="53"/>
  <c r="N82" i="53" s="1"/>
  <c r="G81" i="53"/>
  <c r="P81" i="53" s="1"/>
  <c r="V81" i="53" s="1"/>
  <c r="Y81" i="53" s="1"/>
  <c r="B81" i="53"/>
  <c r="N81" i="53" s="1"/>
  <c r="G80" i="53"/>
  <c r="P80" i="53" s="1"/>
  <c r="V80" i="53" s="1"/>
  <c r="Y80" i="53" s="1"/>
  <c r="B80" i="53"/>
  <c r="N80" i="53" s="1"/>
  <c r="G79" i="53"/>
  <c r="P79" i="53" s="1"/>
  <c r="V79" i="53" s="1"/>
  <c r="Y79" i="53" s="1"/>
  <c r="B79" i="53"/>
  <c r="N79" i="53" s="1"/>
  <c r="G78" i="53"/>
  <c r="P78" i="53" s="1"/>
  <c r="V78" i="53" s="1"/>
  <c r="Y78" i="53" s="1"/>
  <c r="B78" i="53"/>
  <c r="N78" i="53" s="1"/>
  <c r="G77" i="53"/>
  <c r="P77" i="53" s="1"/>
  <c r="V77" i="53" s="1"/>
  <c r="Y77" i="53" s="1"/>
  <c r="B77" i="53"/>
  <c r="N77" i="53" s="1"/>
  <c r="G76" i="53"/>
  <c r="P76" i="53" s="1"/>
  <c r="V76" i="53" s="1"/>
  <c r="Y76" i="53" s="1"/>
  <c r="B76" i="53"/>
  <c r="N76" i="53" s="1"/>
  <c r="G75" i="53"/>
  <c r="P75" i="53" s="1"/>
  <c r="V75" i="53" s="1"/>
  <c r="Y75" i="53" s="1"/>
  <c r="B75" i="53"/>
  <c r="N75" i="53" s="1"/>
  <c r="G74" i="53"/>
  <c r="P74" i="53" s="1"/>
  <c r="V74" i="53" s="1"/>
  <c r="Y74" i="53" s="1"/>
  <c r="B74" i="53"/>
  <c r="N74" i="53" s="1"/>
  <c r="G73" i="53"/>
  <c r="P73" i="53" s="1"/>
  <c r="V73" i="53" s="1"/>
  <c r="Y73" i="53" s="1"/>
  <c r="B73" i="53"/>
  <c r="N73" i="53" s="1"/>
  <c r="G72" i="53"/>
  <c r="P72" i="53" s="1"/>
  <c r="V72" i="53" s="1"/>
  <c r="Y72" i="53" s="1"/>
  <c r="B72" i="53"/>
  <c r="N72" i="53" s="1"/>
  <c r="G71" i="53"/>
  <c r="P71" i="53" s="1"/>
  <c r="V71" i="53" s="1"/>
  <c r="Y71" i="53" s="1"/>
  <c r="B71" i="53"/>
  <c r="N71" i="53" s="1"/>
  <c r="G70" i="53"/>
  <c r="P70" i="53" s="1"/>
  <c r="V70" i="53" s="1"/>
  <c r="Y70" i="53" s="1"/>
  <c r="B70" i="53"/>
  <c r="N70" i="53" s="1"/>
  <c r="G69" i="53"/>
  <c r="P69" i="53" s="1"/>
  <c r="V69" i="53" s="1"/>
  <c r="Y69" i="53" s="1"/>
  <c r="B69" i="53"/>
  <c r="N69" i="53" s="1"/>
  <c r="G68" i="53"/>
  <c r="P68" i="53" s="1"/>
  <c r="V68" i="53" s="1"/>
  <c r="Y68" i="53" s="1"/>
  <c r="B68" i="53"/>
  <c r="N68" i="53" s="1"/>
  <c r="G67" i="53"/>
  <c r="P67" i="53" s="1"/>
  <c r="V67" i="53" s="1"/>
  <c r="Y67" i="53" s="1"/>
  <c r="B67" i="53"/>
  <c r="N67" i="53" s="1"/>
  <c r="G66" i="53"/>
  <c r="P66" i="53" s="1"/>
  <c r="V66" i="53" s="1"/>
  <c r="Y66" i="53" s="1"/>
  <c r="B66" i="53"/>
  <c r="N66" i="53" s="1"/>
  <c r="G65" i="53"/>
  <c r="P65" i="53" s="1"/>
  <c r="V65" i="53" s="1"/>
  <c r="Y65" i="53" s="1"/>
  <c r="B65" i="53"/>
  <c r="N65" i="53" s="1"/>
  <c r="G64" i="53"/>
  <c r="P64" i="53" s="1"/>
  <c r="V64" i="53" s="1"/>
  <c r="Y64" i="53" s="1"/>
  <c r="B64" i="53"/>
  <c r="N64" i="53" s="1"/>
  <c r="G63" i="53"/>
  <c r="P63" i="53" s="1"/>
  <c r="V63" i="53" s="1"/>
  <c r="Y63" i="53" s="1"/>
  <c r="B63" i="53"/>
  <c r="N63" i="53" s="1"/>
  <c r="G62" i="53"/>
  <c r="P62" i="53" s="1"/>
  <c r="V62" i="53" s="1"/>
  <c r="Y62" i="53" s="1"/>
  <c r="B62" i="53"/>
  <c r="N62" i="53" s="1"/>
  <c r="G61" i="53"/>
  <c r="P61" i="53" s="1"/>
  <c r="V61" i="53" s="1"/>
  <c r="Y61" i="53" s="1"/>
  <c r="B61" i="53"/>
  <c r="N61" i="53" s="1"/>
  <c r="G60" i="53"/>
  <c r="P60" i="53" s="1"/>
  <c r="V60" i="53" s="1"/>
  <c r="Y60" i="53" s="1"/>
  <c r="B60" i="53"/>
  <c r="N60" i="53" s="1"/>
  <c r="G59" i="53"/>
  <c r="P59" i="53" s="1"/>
  <c r="V59" i="53" s="1"/>
  <c r="Y59" i="53" s="1"/>
  <c r="B59" i="53"/>
  <c r="N59" i="53" s="1"/>
  <c r="G58" i="53"/>
  <c r="P58" i="53" s="1"/>
  <c r="V58" i="53" s="1"/>
  <c r="Y58" i="53" s="1"/>
  <c r="B58" i="53"/>
  <c r="N58" i="53" s="1"/>
  <c r="G57" i="53"/>
  <c r="P57" i="53" s="1"/>
  <c r="V57" i="53" s="1"/>
  <c r="Y57" i="53" s="1"/>
  <c r="B57" i="53"/>
  <c r="N57" i="53" s="1"/>
  <c r="G56" i="53"/>
  <c r="P56" i="53" s="1"/>
  <c r="V56" i="53" s="1"/>
  <c r="Y56" i="53" s="1"/>
  <c r="B56" i="53"/>
  <c r="N56" i="53" s="1"/>
  <c r="G55" i="53"/>
  <c r="P55" i="53" s="1"/>
  <c r="V55" i="53" s="1"/>
  <c r="Y55" i="53" s="1"/>
  <c r="B55" i="53"/>
  <c r="N55" i="53" s="1"/>
  <c r="G54" i="53"/>
  <c r="P54" i="53" s="1"/>
  <c r="V54" i="53" s="1"/>
  <c r="Y54" i="53" s="1"/>
  <c r="B54" i="53"/>
  <c r="N54" i="53" s="1"/>
  <c r="G53" i="53"/>
  <c r="P53" i="53" s="1"/>
  <c r="V53" i="53" s="1"/>
  <c r="Y53" i="53" s="1"/>
  <c r="B53" i="53"/>
  <c r="N53" i="53" s="1"/>
  <c r="G52" i="53"/>
  <c r="P52" i="53" s="1"/>
  <c r="V52" i="53" s="1"/>
  <c r="Y52" i="53" s="1"/>
  <c r="B52" i="53"/>
  <c r="N52" i="53" s="1"/>
  <c r="G51" i="53"/>
  <c r="P51" i="53" s="1"/>
  <c r="V51" i="53" s="1"/>
  <c r="Y51" i="53" s="1"/>
  <c r="B51" i="53"/>
  <c r="N51" i="53" s="1"/>
  <c r="G50" i="53"/>
  <c r="P50" i="53" s="1"/>
  <c r="V50" i="53" s="1"/>
  <c r="Y50" i="53" s="1"/>
  <c r="B50" i="53"/>
  <c r="N50" i="53" s="1"/>
  <c r="G49" i="53"/>
  <c r="P49" i="53" s="1"/>
  <c r="V49" i="53" s="1"/>
  <c r="Y49" i="53" s="1"/>
  <c r="B49" i="53"/>
  <c r="N49" i="53" s="1"/>
  <c r="G48" i="53"/>
  <c r="P48" i="53" s="1"/>
  <c r="V48" i="53" s="1"/>
  <c r="Y48" i="53" s="1"/>
  <c r="B48" i="53"/>
  <c r="N48" i="53" s="1"/>
  <c r="G47" i="53"/>
  <c r="P47" i="53" s="1"/>
  <c r="V47" i="53" s="1"/>
  <c r="Y47" i="53" s="1"/>
  <c r="B47" i="53"/>
  <c r="N47" i="53" s="1"/>
  <c r="G46" i="53"/>
  <c r="P46" i="53" s="1"/>
  <c r="V46" i="53" s="1"/>
  <c r="Y46" i="53" s="1"/>
  <c r="B46" i="53"/>
  <c r="N46" i="53" s="1"/>
  <c r="G45" i="53"/>
  <c r="P45" i="53" s="1"/>
  <c r="V45" i="53" s="1"/>
  <c r="Y45" i="53" s="1"/>
  <c r="B45" i="53"/>
  <c r="N45" i="53" s="1"/>
  <c r="G44" i="53"/>
  <c r="P44" i="53" s="1"/>
  <c r="V44" i="53" s="1"/>
  <c r="Y44" i="53" s="1"/>
  <c r="B44" i="53"/>
  <c r="N44" i="53" s="1"/>
  <c r="G43" i="53"/>
  <c r="P43" i="53" s="1"/>
  <c r="V43" i="53" s="1"/>
  <c r="Y43" i="53" s="1"/>
  <c r="B43" i="53"/>
  <c r="N43" i="53" s="1"/>
  <c r="G42" i="53"/>
  <c r="P42" i="53" s="1"/>
  <c r="V42" i="53" s="1"/>
  <c r="Y42" i="53" s="1"/>
  <c r="B42" i="53"/>
  <c r="N42" i="53" s="1"/>
  <c r="G41" i="53"/>
  <c r="P41" i="53" s="1"/>
  <c r="V41" i="53" s="1"/>
  <c r="Y41" i="53" s="1"/>
  <c r="B41" i="53"/>
  <c r="N41" i="53" s="1"/>
  <c r="G40" i="53"/>
  <c r="P40" i="53" s="1"/>
  <c r="V40" i="53" s="1"/>
  <c r="Y40" i="53" s="1"/>
  <c r="B40" i="53"/>
  <c r="N40" i="53" s="1"/>
  <c r="G39" i="53"/>
  <c r="P39" i="53" s="1"/>
  <c r="V39" i="53" s="1"/>
  <c r="Y39" i="53" s="1"/>
  <c r="B39" i="53"/>
  <c r="N39" i="53" s="1"/>
  <c r="G38" i="53"/>
  <c r="P38" i="53" s="1"/>
  <c r="V38" i="53" s="1"/>
  <c r="Y38" i="53" s="1"/>
  <c r="B38" i="53"/>
  <c r="N38" i="53" s="1"/>
  <c r="G37" i="53"/>
  <c r="P37" i="53" s="1"/>
  <c r="V37" i="53" s="1"/>
  <c r="Y37" i="53" s="1"/>
  <c r="B37" i="53"/>
  <c r="N37" i="53" s="1"/>
  <c r="G36" i="53"/>
  <c r="P36" i="53" s="1"/>
  <c r="V36" i="53" s="1"/>
  <c r="Y36" i="53" s="1"/>
  <c r="B36" i="53"/>
  <c r="N36" i="53" s="1"/>
  <c r="G35" i="53"/>
  <c r="P35" i="53" s="1"/>
  <c r="V35" i="53" s="1"/>
  <c r="Y35" i="53" s="1"/>
  <c r="B35" i="53"/>
  <c r="N35" i="53" s="1"/>
  <c r="G34" i="53"/>
  <c r="P34" i="53" s="1"/>
  <c r="V34" i="53" s="1"/>
  <c r="Y34" i="53" s="1"/>
  <c r="B34" i="53"/>
  <c r="N34" i="53" s="1"/>
  <c r="G33" i="53"/>
  <c r="P33" i="53" s="1"/>
  <c r="V33" i="53" s="1"/>
  <c r="Y33" i="53" s="1"/>
  <c r="B33" i="53"/>
  <c r="N33" i="53" s="1"/>
  <c r="G32" i="53"/>
  <c r="P32" i="53" s="1"/>
  <c r="V32" i="53" s="1"/>
  <c r="Y32" i="53" s="1"/>
  <c r="B32" i="53"/>
  <c r="N32" i="53" s="1"/>
  <c r="G31" i="53"/>
  <c r="P31" i="53" s="1"/>
  <c r="V31" i="53" s="1"/>
  <c r="Y31" i="53" s="1"/>
  <c r="B31" i="53"/>
  <c r="N31" i="53" s="1"/>
  <c r="G30" i="53"/>
  <c r="P30" i="53" s="1"/>
  <c r="V30" i="53" s="1"/>
  <c r="Y30" i="53" s="1"/>
  <c r="B30" i="53"/>
  <c r="N30" i="53" s="1"/>
  <c r="G29" i="53"/>
  <c r="P29" i="53" s="1"/>
  <c r="V29" i="53" s="1"/>
  <c r="Y29" i="53" s="1"/>
  <c r="B29" i="53"/>
  <c r="N29" i="53" s="1"/>
  <c r="G28" i="53"/>
  <c r="P28" i="53" s="1"/>
  <c r="V28" i="53" s="1"/>
  <c r="Y28" i="53" s="1"/>
  <c r="B28" i="53"/>
  <c r="N28" i="53" s="1"/>
  <c r="G27" i="53"/>
  <c r="P27" i="53" s="1"/>
  <c r="V27" i="53" s="1"/>
  <c r="Y27" i="53" s="1"/>
  <c r="B27" i="53"/>
  <c r="N27" i="53" s="1"/>
  <c r="G26" i="53"/>
  <c r="P26" i="53" s="1"/>
  <c r="V26" i="53" s="1"/>
  <c r="Y26" i="53" s="1"/>
  <c r="B26" i="53"/>
  <c r="N26" i="53" s="1"/>
  <c r="G25" i="53"/>
  <c r="P25" i="53" s="1"/>
  <c r="V25" i="53" s="1"/>
  <c r="Y25" i="53" s="1"/>
  <c r="B25" i="53"/>
  <c r="N25" i="53" s="1"/>
  <c r="B24" i="53"/>
  <c r="N24" i="53" s="1"/>
  <c r="B23" i="53"/>
  <c r="N23" i="53" s="1"/>
  <c r="B22" i="53"/>
  <c r="N22" i="53" s="1"/>
  <c r="B21" i="53"/>
  <c r="N21" i="53" s="1"/>
  <c r="B20" i="53"/>
  <c r="N20" i="53" s="1"/>
  <c r="B19" i="53"/>
  <c r="N19" i="53" s="1"/>
  <c r="B18" i="53"/>
  <c r="N18" i="53" s="1"/>
  <c r="B17" i="53"/>
  <c r="N17" i="53" s="1"/>
  <c r="B16" i="53"/>
  <c r="N16" i="53" s="1"/>
  <c r="B15" i="53"/>
  <c r="N15" i="53" s="1"/>
  <c r="B14" i="53"/>
  <c r="N14" i="53" s="1"/>
  <c r="B13" i="53"/>
  <c r="N13" i="53" s="1"/>
  <c r="B12" i="53"/>
  <c r="N12" i="53" s="1"/>
  <c r="B11" i="53"/>
  <c r="N11" i="53" s="1"/>
  <c r="B10" i="53"/>
  <c r="N10" i="53" s="1"/>
  <c r="N9" i="53"/>
  <c r="G9" i="53"/>
  <c r="P9" i="53" s="1"/>
  <c r="V9" i="53" s="1"/>
  <c r="Y9" i="53" s="1"/>
  <c r="AD9" i="53" s="1"/>
  <c r="C108" i="52"/>
  <c r="AE85" i="52"/>
  <c r="AD85" i="52"/>
  <c r="AC85" i="52"/>
  <c r="AB85" i="52"/>
  <c r="AA85" i="52"/>
  <c r="Z85" i="52"/>
  <c r="Y85" i="52"/>
  <c r="X85" i="52"/>
  <c r="W85" i="52"/>
  <c r="V85" i="52"/>
  <c r="U85" i="52"/>
  <c r="T85" i="52"/>
  <c r="S85" i="52"/>
  <c r="R85" i="52"/>
  <c r="Q85" i="52"/>
  <c r="P85" i="52"/>
  <c r="O85" i="52"/>
  <c r="N85" i="52"/>
  <c r="M85" i="52"/>
  <c r="L85" i="52"/>
  <c r="K85" i="52"/>
  <c r="J85" i="52"/>
  <c r="I85" i="52"/>
  <c r="H85" i="52"/>
  <c r="G85" i="52"/>
  <c r="F85" i="52"/>
  <c r="E85" i="52"/>
  <c r="D85" i="52"/>
  <c r="C85" i="52"/>
  <c r="B85" i="52"/>
  <c r="AE84" i="52"/>
  <c r="AD84" i="52"/>
  <c r="AC84" i="52"/>
  <c r="AB84" i="52"/>
  <c r="AA84" i="52"/>
  <c r="Z84" i="52"/>
  <c r="Y84" i="52"/>
  <c r="X84" i="52"/>
  <c r="W84" i="52"/>
  <c r="V84" i="52"/>
  <c r="U84" i="52"/>
  <c r="T84" i="52"/>
  <c r="S84" i="52"/>
  <c r="R84" i="52"/>
  <c r="Q84" i="52"/>
  <c r="P84" i="52"/>
  <c r="O84" i="52"/>
  <c r="N84" i="52"/>
  <c r="M84" i="52"/>
  <c r="L84" i="52"/>
  <c r="K84" i="52"/>
  <c r="J84" i="52"/>
  <c r="I84" i="52"/>
  <c r="H84" i="52"/>
  <c r="G84" i="52"/>
  <c r="F84" i="52"/>
  <c r="E84" i="52"/>
  <c r="D84" i="52"/>
  <c r="C84" i="52"/>
  <c r="B84" i="52"/>
  <c r="AE83" i="52"/>
  <c r="AD83" i="52"/>
  <c r="AC83" i="52"/>
  <c r="AB83" i="52"/>
  <c r="AA83" i="52"/>
  <c r="Z83" i="52"/>
  <c r="Y83" i="52"/>
  <c r="X83" i="52"/>
  <c r="W83" i="52"/>
  <c r="V83" i="52"/>
  <c r="U83" i="52"/>
  <c r="T83" i="52"/>
  <c r="S83" i="52"/>
  <c r="R83" i="52"/>
  <c r="Q83" i="52"/>
  <c r="P83" i="52"/>
  <c r="O83" i="52"/>
  <c r="N83" i="52"/>
  <c r="M83" i="52"/>
  <c r="L83" i="52"/>
  <c r="K83" i="52"/>
  <c r="J83" i="52"/>
  <c r="I83" i="52"/>
  <c r="H83" i="52"/>
  <c r="G83" i="52"/>
  <c r="F83" i="52"/>
  <c r="E83" i="52"/>
  <c r="D83" i="52"/>
  <c r="C83" i="52"/>
  <c r="B83" i="52"/>
  <c r="AE82" i="52"/>
  <c r="AD82" i="52"/>
  <c r="AC82" i="52"/>
  <c r="AB82" i="52"/>
  <c r="AA82" i="52"/>
  <c r="Z82" i="52"/>
  <c r="Y82" i="52"/>
  <c r="X82" i="52"/>
  <c r="W82" i="52"/>
  <c r="V82" i="52"/>
  <c r="U82" i="52"/>
  <c r="T82" i="52"/>
  <c r="S82" i="52"/>
  <c r="R82" i="52"/>
  <c r="Q82" i="52"/>
  <c r="P82" i="52"/>
  <c r="O82" i="52"/>
  <c r="N82" i="52"/>
  <c r="M82" i="52"/>
  <c r="L82" i="52"/>
  <c r="K82" i="52"/>
  <c r="J82" i="52"/>
  <c r="I82" i="52"/>
  <c r="H82" i="52"/>
  <c r="G82" i="52"/>
  <c r="F82" i="52"/>
  <c r="E82" i="52"/>
  <c r="D82" i="52"/>
  <c r="C82" i="52"/>
  <c r="B82" i="52"/>
  <c r="AE81" i="52"/>
  <c r="AD81" i="52"/>
  <c r="AC81" i="52"/>
  <c r="AB81" i="52"/>
  <c r="AA81" i="52"/>
  <c r="Z81" i="52"/>
  <c r="Y81" i="52"/>
  <c r="X81" i="52"/>
  <c r="W81" i="52"/>
  <c r="V81" i="52"/>
  <c r="U81" i="52"/>
  <c r="T81" i="52"/>
  <c r="S81" i="52"/>
  <c r="R81" i="52"/>
  <c r="Q81" i="52"/>
  <c r="P81" i="52"/>
  <c r="O81" i="52"/>
  <c r="N81" i="52"/>
  <c r="M81" i="52"/>
  <c r="L81" i="52"/>
  <c r="K81" i="52"/>
  <c r="J81" i="52"/>
  <c r="I81" i="52"/>
  <c r="H81" i="52"/>
  <c r="G81" i="52"/>
  <c r="F81" i="52"/>
  <c r="E81" i="52"/>
  <c r="D81" i="52"/>
  <c r="C81" i="52"/>
  <c r="B81" i="52"/>
  <c r="AE80" i="52"/>
  <c r="AD80" i="52"/>
  <c r="AC80" i="52"/>
  <c r="AB80" i="52"/>
  <c r="AA80" i="52"/>
  <c r="Z80" i="52"/>
  <c r="Y80" i="52"/>
  <c r="X80" i="52"/>
  <c r="W80" i="52"/>
  <c r="V80" i="52"/>
  <c r="U80" i="52"/>
  <c r="T80" i="52"/>
  <c r="S80" i="52"/>
  <c r="R80" i="52"/>
  <c r="Q80" i="52"/>
  <c r="P80" i="52"/>
  <c r="O80" i="52"/>
  <c r="N80" i="52"/>
  <c r="M80" i="52"/>
  <c r="L80" i="52"/>
  <c r="K80" i="52"/>
  <c r="J80" i="52"/>
  <c r="I80" i="52"/>
  <c r="H80" i="52"/>
  <c r="G80" i="52"/>
  <c r="F80" i="52"/>
  <c r="E80" i="52"/>
  <c r="D80" i="52"/>
  <c r="C80" i="52"/>
  <c r="B80" i="52"/>
  <c r="AE79" i="52"/>
  <c r="AD79" i="52"/>
  <c r="AC79" i="52"/>
  <c r="AB79" i="52"/>
  <c r="AA79" i="52"/>
  <c r="Z79" i="52"/>
  <c r="Y79" i="52"/>
  <c r="X79" i="52"/>
  <c r="W79" i="52"/>
  <c r="V79" i="52"/>
  <c r="U79" i="52"/>
  <c r="T79" i="52"/>
  <c r="S79" i="52"/>
  <c r="R79" i="52"/>
  <c r="Q79" i="52"/>
  <c r="P79" i="52"/>
  <c r="O79" i="52"/>
  <c r="N79" i="52"/>
  <c r="M79" i="52"/>
  <c r="L79" i="52"/>
  <c r="K79" i="52"/>
  <c r="J79" i="52"/>
  <c r="I79" i="52"/>
  <c r="H79" i="52"/>
  <c r="G79" i="52"/>
  <c r="F79" i="52"/>
  <c r="E79" i="52"/>
  <c r="D79" i="52"/>
  <c r="C79" i="52"/>
  <c r="B79" i="52"/>
  <c r="AE78" i="52"/>
  <c r="AD78" i="52"/>
  <c r="AC78" i="52"/>
  <c r="AB78" i="52"/>
  <c r="AA78" i="52"/>
  <c r="Z78" i="52"/>
  <c r="Y78" i="52"/>
  <c r="X78" i="52"/>
  <c r="W78" i="52"/>
  <c r="V78" i="52"/>
  <c r="U78" i="52"/>
  <c r="T78" i="52"/>
  <c r="S78" i="52"/>
  <c r="R78" i="52"/>
  <c r="Q78" i="52"/>
  <c r="P78" i="52"/>
  <c r="O78" i="52"/>
  <c r="N78" i="52"/>
  <c r="M78" i="52"/>
  <c r="L78" i="52"/>
  <c r="K78" i="52"/>
  <c r="J78" i="52"/>
  <c r="I78" i="52"/>
  <c r="H78" i="52"/>
  <c r="G78" i="52"/>
  <c r="F78" i="52"/>
  <c r="E78" i="52"/>
  <c r="D78" i="52"/>
  <c r="C78" i="52"/>
  <c r="B78" i="52"/>
  <c r="AE77" i="52"/>
  <c r="AD77" i="52"/>
  <c r="AC77" i="52"/>
  <c r="AB77" i="52"/>
  <c r="AA77" i="52"/>
  <c r="Z77" i="52"/>
  <c r="Y77" i="52"/>
  <c r="X77" i="52"/>
  <c r="W77" i="52"/>
  <c r="V77" i="52"/>
  <c r="U77" i="52"/>
  <c r="T77" i="52"/>
  <c r="S77" i="52"/>
  <c r="R77" i="52"/>
  <c r="Q77" i="52"/>
  <c r="P77" i="52"/>
  <c r="O77" i="52"/>
  <c r="N77" i="52"/>
  <c r="M77" i="52"/>
  <c r="L77" i="52"/>
  <c r="K77" i="52"/>
  <c r="J77" i="52"/>
  <c r="I77" i="52"/>
  <c r="H77" i="52"/>
  <c r="G77" i="52"/>
  <c r="F77" i="52"/>
  <c r="E77" i="52"/>
  <c r="D77" i="52"/>
  <c r="C77" i="52"/>
  <c r="B77" i="52"/>
  <c r="AE76" i="52"/>
  <c r="AD76" i="52"/>
  <c r="AC76" i="52"/>
  <c r="AB76" i="52"/>
  <c r="AA76" i="52"/>
  <c r="Z76" i="52"/>
  <c r="Y76" i="52"/>
  <c r="X76" i="52"/>
  <c r="W76" i="52"/>
  <c r="V76" i="52"/>
  <c r="U76" i="52"/>
  <c r="T76" i="52"/>
  <c r="S76" i="52"/>
  <c r="R76" i="52"/>
  <c r="Q76" i="52"/>
  <c r="P76" i="52"/>
  <c r="O76" i="52"/>
  <c r="N76" i="52"/>
  <c r="M76" i="52"/>
  <c r="L76" i="52"/>
  <c r="K76" i="52"/>
  <c r="J76" i="52"/>
  <c r="I76" i="52"/>
  <c r="H76" i="52"/>
  <c r="G76" i="52"/>
  <c r="F76" i="52"/>
  <c r="E76" i="52"/>
  <c r="D76" i="52"/>
  <c r="C76" i="52"/>
  <c r="B76" i="52"/>
  <c r="AE75" i="52"/>
  <c r="AD75" i="52"/>
  <c r="AC75" i="52"/>
  <c r="AB75" i="52"/>
  <c r="AA75" i="52"/>
  <c r="Z75" i="52"/>
  <c r="Y75" i="52"/>
  <c r="X75" i="52"/>
  <c r="W75" i="52"/>
  <c r="V75" i="52"/>
  <c r="U75" i="52"/>
  <c r="T75" i="52"/>
  <c r="S75" i="52"/>
  <c r="R75" i="52"/>
  <c r="Q75" i="52"/>
  <c r="P75" i="52"/>
  <c r="O75" i="52"/>
  <c r="N75" i="52"/>
  <c r="M75" i="52"/>
  <c r="L75" i="52"/>
  <c r="K75" i="52"/>
  <c r="J75" i="52"/>
  <c r="I75" i="52"/>
  <c r="H75" i="52"/>
  <c r="G75" i="52"/>
  <c r="F75" i="52"/>
  <c r="E75" i="52"/>
  <c r="D75" i="52"/>
  <c r="C75" i="52"/>
  <c r="B75" i="52"/>
  <c r="AE74" i="52"/>
  <c r="AD74" i="52"/>
  <c r="AC74" i="52"/>
  <c r="AB74" i="52"/>
  <c r="AA74" i="52"/>
  <c r="Z74" i="52"/>
  <c r="Y74" i="52"/>
  <c r="X74" i="52"/>
  <c r="W74" i="52"/>
  <c r="V74" i="52"/>
  <c r="U74" i="52"/>
  <c r="T74" i="52"/>
  <c r="S74" i="52"/>
  <c r="R74" i="52"/>
  <c r="Q74" i="52"/>
  <c r="P74" i="52"/>
  <c r="O74" i="52"/>
  <c r="N74" i="52"/>
  <c r="M74" i="52"/>
  <c r="L74" i="52"/>
  <c r="K74" i="52"/>
  <c r="J74" i="52"/>
  <c r="I74" i="52"/>
  <c r="H74" i="52"/>
  <c r="G74" i="52"/>
  <c r="F74" i="52"/>
  <c r="E74" i="52"/>
  <c r="D74" i="52"/>
  <c r="C74" i="52"/>
  <c r="B74" i="52"/>
  <c r="AE73" i="52"/>
  <c r="AD73" i="52"/>
  <c r="AC73" i="52"/>
  <c r="AB73" i="52"/>
  <c r="AA73" i="52"/>
  <c r="Z73" i="52"/>
  <c r="Y73" i="52"/>
  <c r="X73" i="52"/>
  <c r="W73" i="52"/>
  <c r="V73" i="52"/>
  <c r="U73" i="52"/>
  <c r="T73" i="52"/>
  <c r="S73" i="52"/>
  <c r="R73" i="52"/>
  <c r="Q73" i="52"/>
  <c r="P73" i="52"/>
  <c r="O73" i="52"/>
  <c r="N73" i="52"/>
  <c r="M73" i="52"/>
  <c r="L73" i="52"/>
  <c r="K73" i="52"/>
  <c r="J73" i="52"/>
  <c r="I73" i="52"/>
  <c r="H73" i="52"/>
  <c r="G73" i="52"/>
  <c r="F73" i="52"/>
  <c r="E73" i="52"/>
  <c r="D73" i="52"/>
  <c r="C73" i="52"/>
  <c r="B73" i="52"/>
  <c r="AE72" i="52"/>
  <c r="AD72" i="52"/>
  <c r="AC72" i="52"/>
  <c r="AB72" i="52"/>
  <c r="AA72" i="52"/>
  <c r="Z72" i="52"/>
  <c r="Y72" i="52"/>
  <c r="X72" i="52"/>
  <c r="W72" i="52"/>
  <c r="V72" i="52"/>
  <c r="U72" i="52"/>
  <c r="T72" i="52"/>
  <c r="S72" i="52"/>
  <c r="R72" i="52"/>
  <c r="Q72" i="52"/>
  <c r="P72" i="52"/>
  <c r="O72" i="52"/>
  <c r="N72" i="52"/>
  <c r="M72" i="52"/>
  <c r="L72" i="52"/>
  <c r="K72" i="52"/>
  <c r="J72" i="52"/>
  <c r="I72" i="52"/>
  <c r="H72" i="52"/>
  <c r="G72" i="52"/>
  <c r="F72" i="52"/>
  <c r="E72" i="52"/>
  <c r="D72" i="52"/>
  <c r="C72" i="52"/>
  <c r="B72" i="52"/>
  <c r="AE71" i="52"/>
  <c r="AD71" i="52"/>
  <c r="AC71" i="52"/>
  <c r="AB71" i="52"/>
  <c r="AA71" i="52"/>
  <c r="Z71" i="52"/>
  <c r="Y71" i="52"/>
  <c r="X71" i="52"/>
  <c r="W71" i="52"/>
  <c r="V71" i="52"/>
  <c r="U71" i="52"/>
  <c r="T71" i="52"/>
  <c r="S71" i="52"/>
  <c r="R71" i="52"/>
  <c r="Q71" i="52"/>
  <c r="P71" i="52"/>
  <c r="O71" i="52"/>
  <c r="N71" i="52"/>
  <c r="M71" i="52"/>
  <c r="L71" i="52"/>
  <c r="K71" i="52"/>
  <c r="J71" i="52"/>
  <c r="I71" i="52"/>
  <c r="H71" i="52"/>
  <c r="G71" i="52"/>
  <c r="F71" i="52"/>
  <c r="E71" i="52"/>
  <c r="D71" i="52"/>
  <c r="C71" i="52"/>
  <c r="B71" i="52"/>
  <c r="AE70" i="52"/>
  <c r="AD70" i="52"/>
  <c r="AC70" i="52"/>
  <c r="AB70" i="52"/>
  <c r="AA70" i="52"/>
  <c r="Z70" i="52"/>
  <c r="Y70" i="52"/>
  <c r="X70" i="52"/>
  <c r="W70" i="52"/>
  <c r="V70" i="52"/>
  <c r="U70" i="52"/>
  <c r="T70" i="52"/>
  <c r="S70" i="52"/>
  <c r="R70" i="52"/>
  <c r="Q70" i="52"/>
  <c r="P70" i="52"/>
  <c r="O70" i="52"/>
  <c r="N70" i="52"/>
  <c r="M70" i="52"/>
  <c r="L70" i="52"/>
  <c r="K70" i="52"/>
  <c r="J70" i="52"/>
  <c r="I70" i="52"/>
  <c r="H70" i="52"/>
  <c r="G70" i="52"/>
  <c r="F70" i="52"/>
  <c r="E70" i="52"/>
  <c r="D70" i="52"/>
  <c r="C70" i="52"/>
  <c r="B70" i="52"/>
  <c r="AE69" i="52"/>
  <c r="AD69" i="52"/>
  <c r="AC69" i="52"/>
  <c r="AB69" i="52"/>
  <c r="AA69" i="52"/>
  <c r="Z69" i="52"/>
  <c r="Y69" i="52"/>
  <c r="X69" i="52"/>
  <c r="W69" i="52"/>
  <c r="V69" i="52"/>
  <c r="U69" i="52"/>
  <c r="T69" i="52"/>
  <c r="S69" i="52"/>
  <c r="R69" i="52"/>
  <c r="Q69" i="52"/>
  <c r="P69" i="52"/>
  <c r="O69" i="52"/>
  <c r="N69" i="52"/>
  <c r="M69" i="52"/>
  <c r="L69" i="52"/>
  <c r="K69" i="52"/>
  <c r="J69" i="52"/>
  <c r="I69" i="52"/>
  <c r="H69" i="52"/>
  <c r="G69" i="52"/>
  <c r="F69" i="52"/>
  <c r="E69" i="52"/>
  <c r="D69" i="52"/>
  <c r="C69" i="52"/>
  <c r="B69" i="52"/>
  <c r="AE68" i="52"/>
  <c r="AD68" i="52"/>
  <c r="AC68" i="52"/>
  <c r="AB68" i="52"/>
  <c r="AA68" i="52"/>
  <c r="Z68" i="52"/>
  <c r="Y68" i="52"/>
  <c r="X68" i="52"/>
  <c r="W68" i="52"/>
  <c r="V68" i="52"/>
  <c r="U68" i="52"/>
  <c r="T68" i="52"/>
  <c r="S68" i="52"/>
  <c r="R68" i="52"/>
  <c r="Q68" i="52"/>
  <c r="P68" i="52"/>
  <c r="O68" i="52"/>
  <c r="N68" i="52"/>
  <c r="M68" i="52"/>
  <c r="L68" i="52"/>
  <c r="K68" i="52"/>
  <c r="J68" i="52"/>
  <c r="I68" i="52"/>
  <c r="H68" i="52"/>
  <c r="G68" i="52"/>
  <c r="F68" i="52"/>
  <c r="E68" i="52"/>
  <c r="D68" i="52"/>
  <c r="C68" i="52"/>
  <c r="B68" i="52"/>
  <c r="AE67" i="52"/>
  <c r="AD67" i="52"/>
  <c r="AC67" i="52"/>
  <c r="AB67" i="52"/>
  <c r="AA67" i="52"/>
  <c r="Z67" i="52"/>
  <c r="Y67" i="52"/>
  <c r="X67" i="52"/>
  <c r="W67" i="52"/>
  <c r="V67" i="52"/>
  <c r="U67" i="52"/>
  <c r="T67" i="52"/>
  <c r="S67" i="52"/>
  <c r="R67" i="52"/>
  <c r="Q67" i="52"/>
  <c r="P67" i="52"/>
  <c r="O67" i="52"/>
  <c r="N67" i="52"/>
  <c r="M67" i="52"/>
  <c r="L67" i="52"/>
  <c r="K67" i="52"/>
  <c r="J67" i="52"/>
  <c r="I67" i="52"/>
  <c r="H67" i="52"/>
  <c r="G67" i="52"/>
  <c r="F67" i="52"/>
  <c r="E67" i="52"/>
  <c r="D67" i="52"/>
  <c r="C67" i="52"/>
  <c r="B67" i="52"/>
  <c r="AE66" i="52"/>
  <c r="AD66" i="52"/>
  <c r="AC66" i="52"/>
  <c r="AB66" i="52"/>
  <c r="AA66" i="52"/>
  <c r="Z66" i="52"/>
  <c r="Y66" i="52"/>
  <c r="X66" i="52"/>
  <c r="W66" i="52"/>
  <c r="V66" i="52"/>
  <c r="U66" i="52"/>
  <c r="T66" i="52"/>
  <c r="S66" i="52"/>
  <c r="R66" i="52"/>
  <c r="Q66" i="52"/>
  <c r="P66" i="52"/>
  <c r="O66" i="52"/>
  <c r="N66" i="52"/>
  <c r="M66" i="52"/>
  <c r="L66" i="52"/>
  <c r="K66" i="52"/>
  <c r="J66" i="52"/>
  <c r="I66" i="52"/>
  <c r="H66" i="52"/>
  <c r="G66" i="52"/>
  <c r="F66" i="52"/>
  <c r="E66" i="52"/>
  <c r="D66" i="52"/>
  <c r="C66" i="52"/>
  <c r="B66" i="52"/>
  <c r="AE65" i="52"/>
  <c r="AD65" i="52"/>
  <c r="AC65" i="52"/>
  <c r="AB65" i="52"/>
  <c r="AA65" i="52"/>
  <c r="Z65" i="52"/>
  <c r="Y65" i="52"/>
  <c r="X65" i="52"/>
  <c r="W65" i="52"/>
  <c r="V65" i="52"/>
  <c r="U65" i="52"/>
  <c r="T65" i="52"/>
  <c r="S65" i="52"/>
  <c r="R65" i="52"/>
  <c r="Q65" i="52"/>
  <c r="P65" i="52"/>
  <c r="O65" i="52"/>
  <c r="N65" i="52"/>
  <c r="M65" i="52"/>
  <c r="L65" i="52"/>
  <c r="K65" i="52"/>
  <c r="J65" i="52"/>
  <c r="I65" i="52"/>
  <c r="H65" i="52"/>
  <c r="G65" i="52"/>
  <c r="F65" i="52"/>
  <c r="E65" i="52"/>
  <c r="D65" i="52"/>
  <c r="C65" i="52"/>
  <c r="B65" i="52"/>
  <c r="AE64" i="52"/>
  <c r="AD64" i="52"/>
  <c r="AC64" i="52"/>
  <c r="AB64" i="52"/>
  <c r="AA64" i="52"/>
  <c r="Z64" i="52"/>
  <c r="Y64" i="52"/>
  <c r="X64" i="52"/>
  <c r="W64" i="52"/>
  <c r="V64" i="52"/>
  <c r="U64" i="52"/>
  <c r="T64" i="52"/>
  <c r="S64" i="52"/>
  <c r="R64" i="52"/>
  <c r="Q64" i="52"/>
  <c r="P64" i="52"/>
  <c r="O64" i="52"/>
  <c r="N64" i="52"/>
  <c r="M64" i="52"/>
  <c r="L64" i="52"/>
  <c r="K64" i="52"/>
  <c r="J64" i="52"/>
  <c r="I64" i="52"/>
  <c r="H64" i="52"/>
  <c r="G64" i="52"/>
  <c r="F64" i="52"/>
  <c r="E64" i="52"/>
  <c r="D64" i="52"/>
  <c r="C64" i="52"/>
  <c r="B64" i="52"/>
  <c r="AE63" i="52"/>
  <c r="AD63" i="52"/>
  <c r="AC63" i="52"/>
  <c r="AB63" i="52"/>
  <c r="AA63" i="52"/>
  <c r="Z63" i="52"/>
  <c r="Y63" i="52"/>
  <c r="X63" i="52"/>
  <c r="W63" i="52"/>
  <c r="V63" i="52"/>
  <c r="U63" i="52"/>
  <c r="T63" i="52"/>
  <c r="S63" i="52"/>
  <c r="R63" i="52"/>
  <c r="Q63" i="52"/>
  <c r="P63" i="52"/>
  <c r="O63" i="52"/>
  <c r="N63" i="52"/>
  <c r="M63" i="52"/>
  <c r="L63" i="52"/>
  <c r="K63" i="52"/>
  <c r="J63" i="52"/>
  <c r="I63" i="52"/>
  <c r="H63" i="52"/>
  <c r="G63" i="52"/>
  <c r="F63" i="52"/>
  <c r="E63" i="52"/>
  <c r="D63" i="52"/>
  <c r="C63" i="52"/>
  <c r="B63" i="52"/>
  <c r="AE62" i="52"/>
  <c r="AD62" i="52"/>
  <c r="AC62" i="52"/>
  <c r="AB62" i="52"/>
  <c r="AA62" i="52"/>
  <c r="Z62" i="52"/>
  <c r="Y62" i="52"/>
  <c r="X62" i="52"/>
  <c r="W62" i="52"/>
  <c r="V62" i="52"/>
  <c r="U62" i="52"/>
  <c r="T62" i="52"/>
  <c r="S62" i="52"/>
  <c r="R62" i="52"/>
  <c r="Q62" i="52"/>
  <c r="P62" i="52"/>
  <c r="O62" i="52"/>
  <c r="N62" i="52"/>
  <c r="M62" i="52"/>
  <c r="L62" i="52"/>
  <c r="K62" i="52"/>
  <c r="J62" i="52"/>
  <c r="I62" i="52"/>
  <c r="H62" i="52"/>
  <c r="G62" i="52"/>
  <c r="F62" i="52"/>
  <c r="E62" i="52"/>
  <c r="D62" i="52"/>
  <c r="C62" i="52"/>
  <c r="B62" i="52"/>
  <c r="AE61" i="52"/>
  <c r="AD61" i="52"/>
  <c r="AC61" i="52"/>
  <c r="AB61" i="52"/>
  <c r="AA61" i="52"/>
  <c r="Z61" i="52"/>
  <c r="Y61" i="52"/>
  <c r="X61" i="52"/>
  <c r="W61" i="52"/>
  <c r="V61" i="52"/>
  <c r="U61" i="52"/>
  <c r="T61" i="52"/>
  <c r="S61" i="52"/>
  <c r="R61" i="52"/>
  <c r="Q61" i="52"/>
  <c r="P61" i="52"/>
  <c r="O61" i="52"/>
  <c r="N61" i="52"/>
  <c r="M61" i="52"/>
  <c r="L61" i="52"/>
  <c r="K61" i="52"/>
  <c r="J61" i="52"/>
  <c r="I61" i="52"/>
  <c r="H61" i="52"/>
  <c r="G61" i="52"/>
  <c r="F61" i="52"/>
  <c r="E61" i="52"/>
  <c r="D61" i="52"/>
  <c r="C61" i="52"/>
  <c r="B61" i="52"/>
  <c r="AE60" i="52"/>
  <c r="AD60" i="52"/>
  <c r="AC60" i="52"/>
  <c r="AB60" i="52"/>
  <c r="AA60" i="52"/>
  <c r="Z60" i="52"/>
  <c r="Y60" i="52"/>
  <c r="X60" i="52"/>
  <c r="W60" i="52"/>
  <c r="V60" i="52"/>
  <c r="U60" i="52"/>
  <c r="T60" i="52"/>
  <c r="S60" i="52"/>
  <c r="R60" i="52"/>
  <c r="Q60" i="52"/>
  <c r="P60" i="52"/>
  <c r="O60" i="52"/>
  <c r="N60" i="52"/>
  <c r="M60" i="52"/>
  <c r="L60" i="52"/>
  <c r="K60" i="52"/>
  <c r="J60" i="52"/>
  <c r="I60" i="52"/>
  <c r="H60" i="52"/>
  <c r="G60" i="52"/>
  <c r="F60" i="52"/>
  <c r="E60" i="52"/>
  <c r="D60" i="52"/>
  <c r="C60" i="52"/>
  <c r="B60" i="52"/>
  <c r="AE59" i="52"/>
  <c r="AD59" i="52"/>
  <c r="AC59" i="52"/>
  <c r="AB59" i="52"/>
  <c r="AA59" i="52"/>
  <c r="Z59" i="52"/>
  <c r="Y59" i="52"/>
  <c r="X59" i="52"/>
  <c r="W59" i="52"/>
  <c r="V59" i="52"/>
  <c r="U59" i="52"/>
  <c r="T59" i="52"/>
  <c r="S59" i="52"/>
  <c r="R59" i="52"/>
  <c r="Q59" i="52"/>
  <c r="P59" i="52"/>
  <c r="O59" i="52"/>
  <c r="N59" i="52"/>
  <c r="M59" i="52"/>
  <c r="L59" i="52"/>
  <c r="K59" i="52"/>
  <c r="J59" i="52"/>
  <c r="I59" i="52"/>
  <c r="H59" i="52"/>
  <c r="G59" i="52"/>
  <c r="F59" i="52"/>
  <c r="E59" i="52"/>
  <c r="D59" i="52"/>
  <c r="C59" i="52"/>
  <c r="B59" i="52"/>
  <c r="AE58" i="52"/>
  <c r="AD58" i="52"/>
  <c r="AC58" i="52"/>
  <c r="AB58" i="52"/>
  <c r="AA58" i="52"/>
  <c r="Z58" i="52"/>
  <c r="Y58" i="52"/>
  <c r="X58" i="52"/>
  <c r="W58" i="52"/>
  <c r="V58" i="52"/>
  <c r="U58" i="52"/>
  <c r="T58" i="52"/>
  <c r="S58" i="52"/>
  <c r="R58" i="52"/>
  <c r="Q58" i="52"/>
  <c r="P58" i="52"/>
  <c r="O58" i="52"/>
  <c r="N58" i="52"/>
  <c r="M58" i="52"/>
  <c r="L58" i="52"/>
  <c r="K58" i="52"/>
  <c r="J58" i="52"/>
  <c r="I58" i="52"/>
  <c r="H58" i="52"/>
  <c r="G58" i="52"/>
  <c r="F58" i="52"/>
  <c r="E58" i="52"/>
  <c r="D58" i="52"/>
  <c r="C58" i="52"/>
  <c r="B58" i="52"/>
  <c r="AE57" i="52"/>
  <c r="AD57" i="52"/>
  <c r="AC57" i="52"/>
  <c r="AB57" i="52"/>
  <c r="AA57" i="52"/>
  <c r="Z57" i="52"/>
  <c r="Y57" i="52"/>
  <c r="X57" i="52"/>
  <c r="W57" i="52"/>
  <c r="V57" i="52"/>
  <c r="U57" i="52"/>
  <c r="T57" i="52"/>
  <c r="S57" i="52"/>
  <c r="R57" i="52"/>
  <c r="Q57" i="52"/>
  <c r="P57" i="52"/>
  <c r="O57" i="52"/>
  <c r="N57" i="52"/>
  <c r="M57" i="52"/>
  <c r="L57" i="52"/>
  <c r="K57" i="52"/>
  <c r="J57" i="52"/>
  <c r="I57" i="52"/>
  <c r="H57" i="52"/>
  <c r="G57" i="52"/>
  <c r="F57" i="52"/>
  <c r="E57" i="52"/>
  <c r="D57" i="52"/>
  <c r="C57" i="52"/>
  <c r="B57" i="52"/>
  <c r="AE56" i="52"/>
  <c r="AD56" i="52"/>
  <c r="AC56" i="52"/>
  <c r="AB56" i="52"/>
  <c r="AA56" i="52"/>
  <c r="Z56" i="52"/>
  <c r="Y56" i="52"/>
  <c r="X56" i="52"/>
  <c r="W56" i="52"/>
  <c r="V56" i="52"/>
  <c r="U56" i="52"/>
  <c r="T56" i="52"/>
  <c r="S56" i="52"/>
  <c r="R56" i="52"/>
  <c r="Q56" i="52"/>
  <c r="P56" i="52"/>
  <c r="O56" i="52"/>
  <c r="N56" i="52"/>
  <c r="M56" i="52"/>
  <c r="L56" i="52"/>
  <c r="K56" i="52"/>
  <c r="J56" i="52"/>
  <c r="I56" i="52"/>
  <c r="H56" i="52"/>
  <c r="G56" i="52"/>
  <c r="F56" i="52"/>
  <c r="E56" i="52"/>
  <c r="D56" i="52"/>
  <c r="C56" i="52"/>
  <c r="B56" i="52"/>
  <c r="AE55" i="52"/>
  <c r="AD55" i="52"/>
  <c r="AC55" i="52"/>
  <c r="AB55" i="52"/>
  <c r="AA55" i="52"/>
  <c r="Z55" i="52"/>
  <c r="Y55" i="52"/>
  <c r="X55" i="52"/>
  <c r="W55" i="52"/>
  <c r="V55" i="52"/>
  <c r="U55" i="52"/>
  <c r="T55" i="52"/>
  <c r="S55" i="52"/>
  <c r="R55" i="52"/>
  <c r="Q55" i="52"/>
  <c r="P55" i="52"/>
  <c r="O55" i="52"/>
  <c r="N55" i="52"/>
  <c r="M55" i="52"/>
  <c r="L55" i="52"/>
  <c r="K55" i="52"/>
  <c r="J55" i="52"/>
  <c r="I55" i="52"/>
  <c r="H55" i="52"/>
  <c r="G55" i="52"/>
  <c r="F55" i="52"/>
  <c r="E55" i="52"/>
  <c r="D55" i="52"/>
  <c r="C55" i="52"/>
  <c r="B55" i="52"/>
  <c r="AE54" i="52"/>
  <c r="AD54" i="52"/>
  <c r="AC54" i="52"/>
  <c r="AB54" i="52"/>
  <c r="AA54" i="52"/>
  <c r="Z54" i="52"/>
  <c r="Y54" i="52"/>
  <c r="X54" i="52"/>
  <c r="W54" i="52"/>
  <c r="V54" i="52"/>
  <c r="U54" i="52"/>
  <c r="T54" i="52"/>
  <c r="S54" i="52"/>
  <c r="R54" i="52"/>
  <c r="Q54" i="52"/>
  <c r="P54" i="52"/>
  <c r="O54" i="52"/>
  <c r="N54" i="52"/>
  <c r="M54" i="52"/>
  <c r="L54" i="52"/>
  <c r="K54" i="52"/>
  <c r="J54" i="52"/>
  <c r="I54" i="52"/>
  <c r="H54" i="52"/>
  <c r="G54" i="52"/>
  <c r="F54" i="52"/>
  <c r="E54" i="52"/>
  <c r="D54" i="52"/>
  <c r="C54" i="52"/>
  <c r="B54" i="52"/>
  <c r="AE53" i="52"/>
  <c r="AD53" i="52"/>
  <c r="AC53" i="52"/>
  <c r="AB53" i="52"/>
  <c r="AA53" i="52"/>
  <c r="Z53" i="52"/>
  <c r="Y53" i="52"/>
  <c r="X53" i="52"/>
  <c r="W53" i="52"/>
  <c r="V53" i="52"/>
  <c r="U53" i="52"/>
  <c r="T53" i="52"/>
  <c r="S53" i="52"/>
  <c r="R53" i="52"/>
  <c r="Q53" i="52"/>
  <c r="P53" i="52"/>
  <c r="O53" i="52"/>
  <c r="N53" i="52"/>
  <c r="M53" i="52"/>
  <c r="L53" i="52"/>
  <c r="K53" i="52"/>
  <c r="J53" i="52"/>
  <c r="I53" i="52"/>
  <c r="H53" i="52"/>
  <c r="G53" i="52"/>
  <c r="F53" i="52"/>
  <c r="E53" i="52"/>
  <c r="D53" i="52"/>
  <c r="C53" i="52"/>
  <c r="B53" i="52"/>
  <c r="AE52" i="52"/>
  <c r="AD52" i="52"/>
  <c r="AC52" i="52"/>
  <c r="AB52" i="52"/>
  <c r="AA52" i="52"/>
  <c r="Z52" i="52"/>
  <c r="Y52" i="52"/>
  <c r="X52" i="52"/>
  <c r="W52" i="52"/>
  <c r="V52" i="52"/>
  <c r="U52" i="52"/>
  <c r="T52" i="52"/>
  <c r="S52" i="52"/>
  <c r="R52" i="52"/>
  <c r="Q52" i="52"/>
  <c r="P52" i="52"/>
  <c r="O52" i="52"/>
  <c r="N52" i="52"/>
  <c r="M52" i="52"/>
  <c r="L52" i="52"/>
  <c r="K52" i="52"/>
  <c r="J52" i="52"/>
  <c r="I52" i="52"/>
  <c r="H52" i="52"/>
  <c r="G52" i="52"/>
  <c r="F52" i="52"/>
  <c r="E52" i="52"/>
  <c r="D52" i="52"/>
  <c r="C52" i="52"/>
  <c r="B52" i="52"/>
  <c r="AE51" i="52"/>
  <c r="AD51" i="52"/>
  <c r="AC51" i="52"/>
  <c r="AB51" i="52"/>
  <c r="AA51" i="52"/>
  <c r="Z51" i="52"/>
  <c r="Y51" i="52"/>
  <c r="X51" i="52"/>
  <c r="W51" i="52"/>
  <c r="V51" i="52"/>
  <c r="U51" i="52"/>
  <c r="T51" i="52"/>
  <c r="S51" i="52"/>
  <c r="R51" i="52"/>
  <c r="Q51" i="52"/>
  <c r="P51" i="52"/>
  <c r="O51" i="52"/>
  <c r="N51" i="52"/>
  <c r="M51" i="52"/>
  <c r="L51" i="52"/>
  <c r="K51" i="52"/>
  <c r="J51" i="52"/>
  <c r="I51" i="52"/>
  <c r="H51" i="52"/>
  <c r="G51" i="52"/>
  <c r="F51" i="52"/>
  <c r="E51" i="52"/>
  <c r="D51" i="52"/>
  <c r="C51" i="52"/>
  <c r="B51" i="52"/>
  <c r="AE50" i="52"/>
  <c r="AD50" i="52"/>
  <c r="AC50" i="52"/>
  <c r="AB50" i="52"/>
  <c r="AA50" i="52"/>
  <c r="Z50" i="52"/>
  <c r="Y50" i="52"/>
  <c r="X50" i="52"/>
  <c r="W50" i="52"/>
  <c r="V50" i="52"/>
  <c r="U50" i="52"/>
  <c r="T50" i="52"/>
  <c r="S50" i="52"/>
  <c r="R50" i="52"/>
  <c r="Q50" i="52"/>
  <c r="P50" i="52"/>
  <c r="O50" i="52"/>
  <c r="N50" i="52"/>
  <c r="M50" i="52"/>
  <c r="L50" i="52"/>
  <c r="K50" i="52"/>
  <c r="J50" i="52"/>
  <c r="I50" i="52"/>
  <c r="H50" i="52"/>
  <c r="G50" i="52"/>
  <c r="F50" i="52"/>
  <c r="E50" i="52"/>
  <c r="D50" i="52"/>
  <c r="C50" i="52"/>
  <c r="B50" i="52"/>
  <c r="B46" i="52"/>
  <c r="B45" i="52"/>
  <c r="F44" i="52"/>
  <c r="F43" i="52"/>
  <c r="B43" i="52"/>
  <c r="B42" i="52"/>
  <c r="B41" i="52"/>
  <c r="B108" i="51"/>
  <c r="N108" i="51" s="1"/>
  <c r="B107" i="51"/>
  <c r="N107" i="51" s="1"/>
  <c r="B106" i="51"/>
  <c r="N106" i="51" s="1"/>
  <c r="B105" i="51"/>
  <c r="N105" i="51" s="1"/>
  <c r="B104" i="51"/>
  <c r="N104" i="51" s="1"/>
  <c r="B103" i="51"/>
  <c r="N103" i="51" s="1"/>
  <c r="B102" i="51"/>
  <c r="N102" i="51" s="1"/>
  <c r="B101" i="51"/>
  <c r="N101" i="51" s="1"/>
  <c r="B100" i="51"/>
  <c r="N100" i="51" s="1"/>
  <c r="B99" i="51"/>
  <c r="N99" i="51" s="1"/>
  <c r="B98" i="51"/>
  <c r="N98" i="51" s="1"/>
  <c r="B97" i="51"/>
  <c r="N97" i="51" s="1"/>
  <c r="B96" i="51"/>
  <c r="N96" i="51" s="1"/>
  <c r="B95" i="51"/>
  <c r="N95" i="51" s="1"/>
  <c r="B94" i="51"/>
  <c r="N94" i="51" s="1"/>
  <c r="B93" i="51"/>
  <c r="N93" i="51" s="1"/>
  <c r="B92" i="51"/>
  <c r="N92" i="51" s="1"/>
  <c r="B91" i="51"/>
  <c r="N91" i="51" s="1"/>
  <c r="B90" i="51"/>
  <c r="N90" i="51" s="1"/>
  <c r="B89" i="51"/>
  <c r="N89" i="51" s="1"/>
  <c r="B88" i="51"/>
  <c r="N88" i="51" s="1"/>
  <c r="B87" i="51"/>
  <c r="N87" i="51" s="1"/>
  <c r="B86" i="51"/>
  <c r="N86" i="51" s="1"/>
  <c r="B85" i="51"/>
  <c r="N85" i="51" s="1"/>
  <c r="B84" i="51"/>
  <c r="N84" i="51" s="1"/>
  <c r="B83" i="51"/>
  <c r="N83" i="51" s="1"/>
  <c r="B82" i="51"/>
  <c r="N82" i="51" s="1"/>
  <c r="B81" i="51"/>
  <c r="N81" i="51" s="1"/>
  <c r="B80" i="51"/>
  <c r="N80" i="51" s="1"/>
  <c r="B79" i="51"/>
  <c r="N79" i="51" s="1"/>
  <c r="B78" i="51"/>
  <c r="N78" i="51" s="1"/>
  <c r="B77" i="51"/>
  <c r="N77" i="51" s="1"/>
  <c r="B76" i="51"/>
  <c r="N76" i="51" s="1"/>
  <c r="B75" i="51"/>
  <c r="N75" i="51" s="1"/>
  <c r="B74" i="51"/>
  <c r="N74" i="51" s="1"/>
  <c r="B73" i="51"/>
  <c r="N73" i="51" s="1"/>
  <c r="B72" i="51"/>
  <c r="N72" i="51" s="1"/>
  <c r="B71" i="51"/>
  <c r="N71" i="51" s="1"/>
  <c r="G70" i="51"/>
  <c r="P70" i="51" s="1"/>
  <c r="V70" i="51" s="1"/>
  <c r="Y70" i="51" s="1"/>
  <c r="B70" i="51"/>
  <c r="N70" i="51" s="1"/>
  <c r="G69" i="51"/>
  <c r="P69" i="51" s="1"/>
  <c r="V69" i="51" s="1"/>
  <c r="Y69" i="51" s="1"/>
  <c r="B69" i="51"/>
  <c r="N69" i="51" s="1"/>
  <c r="G68" i="51"/>
  <c r="P68" i="51" s="1"/>
  <c r="V68" i="51" s="1"/>
  <c r="Y68" i="51" s="1"/>
  <c r="B68" i="51"/>
  <c r="N68" i="51" s="1"/>
  <c r="G67" i="51"/>
  <c r="P67" i="51" s="1"/>
  <c r="V67" i="51" s="1"/>
  <c r="Y67" i="51" s="1"/>
  <c r="B67" i="51"/>
  <c r="N67" i="51" s="1"/>
  <c r="G66" i="51"/>
  <c r="P66" i="51" s="1"/>
  <c r="V66" i="51" s="1"/>
  <c r="Y66" i="51" s="1"/>
  <c r="B66" i="51"/>
  <c r="N66" i="51" s="1"/>
  <c r="G65" i="51"/>
  <c r="P65" i="51" s="1"/>
  <c r="V65" i="51" s="1"/>
  <c r="Y65" i="51" s="1"/>
  <c r="B65" i="51"/>
  <c r="N65" i="51" s="1"/>
  <c r="G64" i="51"/>
  <c r="P64" i="51" s="1"/>
  <c r="V64" i="51" s="1"/>
  <c r="Y64" i="51" s="1"/>
  <c r="B64" i="51"/>
  <c r="N64" i="51" s="1"/>
  <c r="G63" i="51"/>
  <c r="P63" i="51" s="1"/>
  <c r="V63" i="51" s="1"/>
  <c r="Y63" i="51" s="1"/>
  <c r="B63" i="51"/>
  <c r="N63" i="51" s="1"/>
  <c r="G62" i="51"/>
  <c r="P62" i="51" s="1"/>
  <c r="V62" i="51" s="1"/>
  <c r="Y62" i="51" s="1"/>
  <c r="B62" i="51"/>
  <c r="N62" i="51" s="1"/>
  <c r="G61" i="51"/>
  <c r="P61" i="51" s="1"/>
  <c r="V61" i="51" s="1"/>
  <c r="Y61" i="51" s="1"/>
  <c r="B61" i="51"/>
  <c r="N61" i="51" s="1"/>
  <c r="G60" i="51"/>
  <c r="P60" i="51" s="1"/>
  <c r="V60" i="51" s="1"/>
  <c r="Y60" i="51" s="1"/>
  <c r="B60" i="51"/>
  <c r="N60" i="51" s="1"/>
  <c r="G59" i="51"/>
  <c r="P59" i="51" s="1"/>
  <c r="V59" i="51" s="1"/>
  <c r="Y59" i="51" s="1"/>
  <c r="B59" i="51"/>
  <c r="N59" i="51" s="1"/>
  <c r="G58" i="51"/>
  <c r="P58" i="51" s="1"/>
  <c r="V58" i="51" s="1"/>
  <c r="Y58" i="51" s="1"/>
  <c r="B58" i="51"/>
  <c r="N58" i="51" s="1"/>
  <c r="G57" i="51"/>
  <c r="P57" i="51" s="1"/>
  <c r="V57" i="51" s="1"/>
  <c r="Y57" i="51" s="1"/>
  <c r="B57" i="51"/>
  <c r="N57" i="51" s="1"/>
  <c r="G56" i="51"/>
  <c r="P56" i="51" s="1"/>
  <c r="V56" i="51" s="1"/>
  <c r="Y56" i="51" s="1"/>
  <c r="B56" i="51"/>
  <c r="N56" i="51" s="1"/>
  <c r="G55" i="51"/>
  <c r="P55" i="51" s="1"/>
  <c r="V55" i="51" s="1"/>
  <c r="Y55" i="51" s="1"/>
  <c r="B55" i="51"/>
  <c r="N55" i="51" s="1"/>
  <c r="G54" i="51"/>
  <c r="P54" i="51" s="1"/>
  <c r="V54" i="51" s="1"/>
  <c r="Y54" i="51" s="1"/>
  <c r="B54" i="51"/>
  <c r="N54" i="51" s="1"/>
  <c r="G53" i="51"/>
  <c r="P53" i="51" s="1"/>
  <c r="V53" i="51" s="1"/>
  <c r="Y53" i="51" s="1"/>
  <c r="B53" i="51"/>
  <c r="N53" i="51" s="1"/>
  <c r="G52" i="51"/>
  <c r="P52" i="51" s="1"/>
  <c r="V52" i="51" s="1"/>
  <c r="Y52" i="51" s="1"/>
  <c r="B52" i="51"/>
  <c r="N52" i="51" s="1"/>
  <c r="G51" i="51"/>
  <c r="P51" i="51" s="1"/>
  <c r="V51" i="51" s="1"/>
  <c r="Y51" i="51" s="1"/>
  <c r="B51" i="51"/>
  <c r="N51" i="51" s="1"/>
  <c r="G50" i="51"/>
  <c r="P50" i="51" s="1"/>
  <c r="V50" i="51" s="1"/>
  <c r="Y50" i="51" s="1"/>
  <c r="B50" i="51"/>
  <c r="N50" i="51" s="1"/>
  <c r="G49" i="51"/>
  <c r="P49" i="51" s="1"/>
  <c r="V49" i="51" s="1"/>
  <c r="Y49" i="51" s="1"/>
  <c r="B49" i="51"/>
  <c r="N49" i="51" s="1"/>
  <c r="G48" i="51"/>
  <c r="P48" i="51" s="1"/>
  <c r="V48" i="51" s="1"/>
  <c r="Y48" i="51" s="1"/>
  <c r="B48" i="51"/>
  <c r="N48" i="51" s="1"/>
  <c r="G47" i="51"/>
  <c r="P47" i="51" s="1"/>
  <c r="V47" i="51" s="1"/>
  <c r="Y47" i="51" s="1"/>
  <c r="B47" i="51"/>
  <c r="N47" i="51" s="1"/>
  <c r="G46" i="51"/>
  <c r="P46" i="51" s="1"/>
  <c r="V46" i="51" s="1"/>
  <c r="Y46" i="51" s="1"/>
  <c r="B46" i="51"/>
  <c r="N46" i="51" s="1"/>
  <c r="G45" i="51"/>
  <c r="P45" i="51" s="1"/>
  <c r="V45" i="51" s="1"/>
  <c r="Y45" i="51" s="1"/>
  <c r="B45" i="51"/>
  <c r="N45" i="51" s="1"/>
  <c r="G44" i="51"/>
  <c r="P44" i="51" s="1"/>
  <c r="V44" i="51" s="1"/>
  <c r="Y44" i="51" s="1"/>
  <c r="B44" i="51"/>
  <c r="N44" i="51" s="1"/>
  <c r="G43" i="51"/>
  <c r="P43" i="51" s="1"/>
  <c r="V43" i="51" s="1"/>
  <c r="Y43" i="51" s="1"/>
  <c r="B43" i="51"/>
  <c r="N43" i="51" s="1"/>
  <c r="G42" i="51"/>
  <c r="P42" i="51" s="1"/>
  <c r="V42" i="51" s="1"/>
  <c r="Y42" i="51" s="1"/>
  <c r="B42" i="51"/>
  <c r="N42" i="51" s="1"/>
  <c r="G41" i="51"/>
  <c r="P41" i="51" s="1"/>
  <c r="V41" i="51" s="1"/>
  <c r="Y41" i="51" s="1"/>
  <c r="B41" i="51"/>
  <c r="N41" i="51" s="1"/>
  <c r="G40" i="51"/>
  <c r="P40" i="51" s="1"/>
  <c r="V40" i="51" s="1"/>
  <c r="Y40" i="51" s="1"/>
  <c r="B40" i="51"/>
  <c r="N40" i="51" s="1"/>
  <c r="G39" i="51"/>
  <c r="P39" i="51" s="1"/>
  <c r="V39" i="51" s="1"/>
  <c r="Y39" i="51" s="1"/>
  <c r="B39" i="51"/>
  <c r="N39" i="51" s="1"/>
  <c r="B38" i="51"/>
  <c r="N38" i="51" s="1"/>
  <c r="G37" i="51"/>
  <c r="P37" i="51" s="1"/>
  <c r="V37" i="51" s="1"/>
  <c r="Y37" i="51" s="1"/>
  <c r="B37" i="51"/>
  <c r="N37" i="51" s="1"/>
  <c r="B36" i="51"/>
  <c r="N36" i="51" s="1"/>
  <c r="G35" i="51"/>
  <c r="P35" i="51" s="1"/>
  <c r="V35" i="51" s="1"/>
  <c r="Y35" i="51" s="1"/>
  <c r="B35" i="51"/>
  <c r="N35" i="51" s="1"/>
  <c r="B34" i="51"/>
  <c r="N34" i="51" s="1"/>
  <c r="G33" i="51"/>
  <c r="P33" i="51" s="1"/>
  <c r="V33" i="51" s="1"/>
  <c r="Y33" i="51" s="1"/>
  <c r="B33" i="51"/>
  <c r="N33" i="51" s="1"/>
  <c r="B32" i="51"/>
  <c r="N32" i="51" s="1"/>
  <c r="B31" i="51"/>
  <c r="N31" i="51" s="1"/>
  <c r="B30" i="51"/>
  <c r="N30" i="51" s="1"/>
  <c r="B29" i="51"/>
  <c r="N29" i="51" s="1"/>
  <c r="B28" i="51"/>
  <c r="N28" i="51" s="1"/>
  <c r="B27" i="51"/>
  <c r="N27" i="51" s="1"/>
  <c r="B26" i="51"/>
  <c r="N26" i="51" s="1"/>
  <c r="G25" i="51"/>
  <c r="P25" i="51" s="1"/>
  <c r="V25" i="51" s="1"/>
  <c r="Y25" i="51" s="1"/>
  <c r="B25" i="51"/>
  <c r="N25" i="51" s="1"/>
  <c r="B24" i="51"/>
  <c r="N24" i="51" s="1"/>
  <c r="N23" i="51"/>
  <c r="B23" i="51"/>
  <c r="G23" i="51" s="1"/>
  <c r="P23" i="51" s="1"/>
  <c r="V23" i="51" s="1"/>
  <c r="Y23" i="51" s="1"/>
  <c r="N22" i="51"/>
  <c r="B22" i="51"/>
  <c r="G22" i="51" s="1"/>
  <c r="P22" i="51" s="1"/>
  <c r="V22" i="51" s="1"/>
  <c r="Y22" i="51" s="1"/>
  <c r="N21" i="51"/>
  <c r="B21" i="51"/>
  <c r="G21" i="51" s="1"/>
  <c r="P21" i="51" s="1"/>
  <c r="V21" i="51" s="1"/>
  <c r="Y21" i="51" s="1"/>
  <c r="N20" i="51"/>
  <c r="B20" i="51"/>
  <c r="G20" i="51" s="1"/>
  <c r="P20" i="51" s="1"/>
  <c r="V20" i="51" s="1"/>
  <c r="Y20" i="51" s="1"/>
  <c r="N19" i="51"/>
  <c r="B19" i="51"/>
  <c r="G19" i="51" s="1"/>
  <c r="P19" i="51" s="1"/>
  <c r="V19" i="51" s="1"/>
  <c r="Y19" i="51" s="1"/>
  <c r="N18" i="51"/>
  <c r="B18" i="51"/>
  <c r="G18" i="51" s="1"/>
  <c r="P18" i="51" s="1"/>
  <c r="V18" i="51" s="1"/>
  <c r="Y18" i="51" s="1"/>
  <c r="N17" i="51"/>
  <c r="B17" i="51"/>
  <c r="G17" i="51" s="1"/>
  <c r="P17" i="51" s="1"/>
  <c r="V17" i="51" s="1"/>
  <c r="Y17" i="51" s="1"/>
  <c r="N16" i="51"/>
  <c r="B16" i="51"/>
  <c r="G16" i="51" s="1"/>
  <c r="P16" i="51" s="1"/>
  <c r="V16" i="51" s="1"/>
  <c r="Y16" i="51" s="1"/>
  <c r="N15" i="51"/>
  <c r="B15" i="51"/>
  <c r="G15" i="51" s="1"/>
  <c r="P15" i="51" s="1"/>
  <c r="V15" i="51" s="1"/>
  <c r="Y15" i="51" s="1"/>
  <c r="N14" i="51"/>
  <c r="B14" i="51"/>
  <c r="G14" i="51" s="1"/>
  <c r="P14" i="51" s="1"/>
  <c r="V14" i="51" s="1"/>
  <c r="Y14" i="51" s="1"/>
  <c r="N13" i="51"/>
  <c r="B13" i="51"/>
  <c r="G13" i="51" s="1"/>
  <c r="P13" i="51" s="1"/>
  <c r="V13" i="51" s="1"/>
  <c r="Y13" i="51" s="1"/>
  <c r="N12" i="51"/>
  <c r="B12" i="51"/>
  <c r="G12" i="51" s="1"/>
  <c r="P12" i="51" s="1"/>
  <c r="V12" i="51" s="1"/>
  <c r="Y12" i="51" s="1"/>
  <c r="N11" i="51"/>
  <c r="B11" i="51"/>
  <c r="G11" i="51" s="1"/>
  <c r="P11" i="51" s="1"/>
  <c r="V11" i="51" s="1"/>
  <c r="Y11" i="51" s="1"/>
  <c r="N10" i="51"/>
  <c r="B10" i="51"/>
  <c r="G10" i="51" s="1"/>
  <c r="P10" i="51" s="1"/>
  <c r="V10" i="51" s="1"/>
  <c r="Y10" i="51" s="1"/>
  <c r="N9" i="51"/>
  <c r="G9" i="51"/>
  <c r="P9" i="51" s="1"/>
  <c r="V9" i="51" s="1"/>
  <c r="Y9" i="51" s="1"/>
  <c r="AD9" i="51" s="1"/>
  <c r="C108" i="50"/>
  <c r="AE85" i="50"/>
  <c r="AD85" i="50"/>
  <c r="AC85" i="50"/>
  <c r="AB85" i="50"/>
  <c r="AA85" i="50"/>
  <c r="Z85" i="50"/>
  <c r="Y85" i="50"/>
  <c r="X85" i="50"/>
  <c r="W85" i="50"/>
  <c r="V85" i="50"/>
  <c r="U85" i="50"/>
  <c r="T85" i="50"/>
  <c r="S85" i="50"/>
  <c r="R85" i="50"/>
  <c r="Q85" i="50"/>
  <c r="P85" i="50"/>
  <c r="O85" i="50"/>
  <c r="N85" i="50"/>
  <c r="M85" i="50"/>
  <c r="L85" i="50"/>
  <c r="K85" i="50"/>
  <c r="J85" i="50"/>
  <c r="I85" i="50"/>
  <c r="H85" i="50"/>
  <c r="G85" i="50"/>
  <c r="F85" i="50"/>
  <c r="E85" i="50"/>
  <c r="D85" i="50"/>
  <c r="C85" i="50"/>
  <c r="B85" i="50"/>
  <c r="AE84" i="50"/>
  <c r="AD84" i="50"/>
  <c r="AC84" i="50"/>
  <c r="AB84" i="50"/>
  <c r="AA84" i="50"/>
  <c r="Z84" i="50"/>
  <c r="Y84" i="50"/>
  <c r="X84" i="50"/>
  <c r="W84" i="50"/>
  <c r="V84" i="50"/>
  <c r="U84" i="50"/>
  <c r="T84" i="50"/>
  <c r="S84" i="50"/>
  <c r="R84" i="50"/>
  <c r="Q84" i="50"/>
  <c r="P84" i="50"/>
  <c r="O84" i="50"/>
  <c r="N84" i="50"/>
  <c r="M84" i="50"/>
  <c r="L84" i="50"/>
  <c r="K84" i="50"/>
  <c r="J84" i="50"/>
  <c r="I84" i="50"/>
  <c r="H84" i="50"/>
  <c r="G84" i="50"/>
  <c r="F84" i="50"/>
  <c r="E84" i="50"/>
  <c r="D84" i="50"/>
  <c r="C84" i="50"/>
  <c r="B84" i="50"/>
  <c r="AE83" i="50"/>
  <c r="AD83" i="50"/>
  <c r="AC83" i="50"/>
  <c r="AB83" i="50"/>
  <c r="AA83" i="50"/>
  <c r="Z83" i="50"/>
  <c r="Y83" i="50"/>
  <c r="X83" i="50"/>
  <c r="W83" i="50"/>
  <c r="V83" i="50"/>
  <c r="U83" i="50"/>
  <c r="T83" i="50"/>
  <c r="S83" i="50"/>
  <c r="R83" i="50"/>
  <c r="Q83" i="50"/>
  <c r="P83" i="50"/>
  <c r="O83" i="50"/>
  <c r="N83" i="50"/>
  <c r="M83" i="50"/>
  <c r="L83" i="50"/>
  <c r="K83" i="50"/>
  <c r="J83" i="50"/>
  <c r="I83" i="50"/>
  <c r="H83" i="50"/>
  <c r="G83" i="50"/>
  <c r="F83" i="50"/>
  <c r="E83" i="50"/>
  <c r="D83" i="50"/>
  <c r="C83" i="50"/>
  <c r="B83" i="50"/>
  <c r="AE82" i="50"/>
  <c r="AD82" i="50"/>
  <c r="AC82" i="50"/>
  <c r="AB82" i="50"/>
  <c r="AA82" i="50"/>
  <c r="Z82" i="50"/>
  <c r="Y82" i="50"/>
  <c r="X82" i="50"/>
  <c r="W82" i="50"/>
  <c r="V82" i="50"/>
  <c r="U82" i="50"/>
  <c r="T82" i="50"/>
  <c r="S82" i="50"/>
  <c r="R82" i="50"/>
  <c r="Q82" i="50"/>
  <c r="P82" i="50"/>
  <c r="O82" i="50"/>
  <c r="N82" i="50"/>
  <c r="M82" i="50"/>
  <c r="L82" i="50"/>
  <c r="K82" i="50"/>
  <c r="J82" i="50"/>
  <c r="I82" i="50"/>
  <c r="H82" i="50"/>
  <c r="G82" i="50"/>
  <c r="F82" i="50"/>
  <c r="E82" i="50"/>
  <c r="D82" i="50"/>
  <c r="C82" i="50"/>
  <c r="B82" i="50"/>
  <c r="AE81" i="50"/>
  <c r="AD81" i="50"/>
  <c r="AC81" i="50"/>
  <c r="AB81" i="50"/>
  <c r="AA81" i="50"/>
  <c r="Z81" i="50"/>
  <c r="Y81" i="50"/>
  <c r="X81" i="50"/>
  <c r="W81" i="50"/>
  <c r="V81" i="50"/>
  <c r="U81" i="50"/>
  <c r="T81" i="50"/>
  <c r="S81" i="50"/>
  <c r="R81" i="50"/>
  <c r="Q81" i="50"/>
  <c r="P81" i="50"/>
  <c r="O81" i="50"/>
  <c r="N81" i="50"/>
  <c r="M81" i="50"/>
  <c r="L81" i="50"/>
  <c r="K81" i="50"/>
  <c r="J81" i="50"/>
  <c r="I81" i="50"/>
  <c r="H81" i="50"/>
  <c r="G81" i="50"/>
  <c r="F81" i="50"/>
  <c r="E81" i="50"/>
  <c r="D81" i="50"/>
  <c r="C81" i="50"/>
  <c r="B81" i="50"/>
  <c r="AE80" i="50"/>
  <c r="AD80" i="50"/>
  <c r="AC80" i="50"/>
  <c r="AB80" i="50"/>
  <c r="AA80" i="50"/>
  <c r="Z80" i="50"/>
  <c r="Y80" i="50"/>
  <c r="X80" i="50"/>
  <c r="W80" i="50"/>
  <c r="V80" i="50"/>
  <c r="U80" i="50"/>
  <c r="T80" i="50"/>
  <c r="S80" i="50"/>
  <c r="R80" i="50"/>
  <c r="Q80" i="50"/>
  <c r="P80" i="50"/>
  <c r="O80" i="50"/>
  <c r="N80" i="50"/>
  <c r="M80" i="50"/>
  <c r="L80" i="50"/>
  <c r="K80" i="50"/>
  <c r="J80" i="50"/>
  <c r="I80" i="50"/>
  <c r="H80" i="50"/>
  <c r="G80" i="50"/>
  <c r="F80" i="50"/>
  <c r="E80" i="50"/>
  <c r="D80" i="50"/>
  <c r="C80" i="50"/>
  <c r="B80" i="50"/>
  <c r="AE79" i="50"/>
  <c r="AD79" i="50"/>
  <c r="AC79" i="50"/>
  <c r="AB79" i="50"/>
  <c r="AA79" i="50"/>
  <c r="Z79" i="50"/>
  <c r="Y79" i="50"/>
  <c r="X79" i="50"/>
  <c r="W79" i="50"/>
  <c r="V79" i="50"/>
  <c r="U79" i="50"/>
  <c r="T79" i="50"/>
  <c r="S79" i="50"/>
  <c r="R79" i="50"/>
  <c r="Q79" i="50"/>
  <c r="P79" i="50"/>
  <c r="O79" i="50"/>
  <c r="N79" i="50"/>
  <c r="M79" i="50"/>
  <c r="L79" i="50"/>
  <c r="K79" i="50"/>
  <c r="J79" i="50"/>
  <c r="I79" i="50"/>
  <c r="H79" i="50"/>
  <c r="G79" i="50"/>
  <c r="F79" i="50"/>
  <c r="E79" i="50"/>
  <c r="D79" i="50"/>
  <c r="C79" i="50"/>
  <c r="B79" i="50"/>
  <c r="AE78" i="50"/>
  <c r="AD78" i="50"/>
  <c r="AC78" i="50"/>
  <c r="AB78" i="50"/>
  <c r="AA78" i="50"/>
  <c r="Z78" i="50"/>
  <c r="Y78" i="50"/>
  <c r="X78" i="50"/>
  <c r="W78" i="50"/>
  <c r="V78" i="50"/>
  <c r="U78" i="50"/>
  <c r="T78" i="50"/>
  <c r="S78" i="50"/>
  <c r="R78" i="50"/>
  <c r="Q78" i="50"/>
  <c r="P78" i="50"/>
  <c r="O78" i="50"/>
  <c r="N78" i="50"/>
  <c r="M78" i="50"/>
  <c r="L78" i="50"/>
  <c r="K78" i="50"/>
  <c r="J78" i="50"/>
  <c r="I78" i="50"/>
  <c r="H78" i="50"/>
  <c r="G78" i="50"/>
  <c r="F78" i="50"/>
  <c r="E78" i="50"/>
  <c r="D78" i="50"/>
  <c r="C78" i="50"/>
  <c r="B78" i="50"/>
  <c r="AE77" i="50"/>
  <c r="AD77" i="50"/>
  <c r="AC77" i="50"/>
  <c r="AB77" i="50"/>
  <c r="AA77" i="50"/>
  <c r="Z77" i="50"/>
  <c r="Y77" i="50"/>
  <c r="X77" i="50"/>
  <c r="W77" i="50"/>
  <c r="V77" i="50"/>
  <c r="U77" i="50"/>
  <c r="T77" i="50"/>
  <c r="S77" i="50"/>
  <c r="R77" i="50"/>
  <c r="Q77" i="50"/>
  <c r="P77" i="50"/>
  <c r="O77" i="50"/>
  <c r="N77" i="50"/>
  <c r="M77" i="50"/>
  <c r="L77" i="50"/>
  <c r="K77" i="50"/>
  <c r="J77" i="50"/>
  <c r="I77" i="50"/>
  <c r="H77" i="50"/>
  <c r="G77" i="50"/>
  <c r="F77" i="50"/>
  <c r="E77" i="50"/>
  <c r="D77" i="50"/>
  <c r="C77" i="50"/>
  <c r="B77" i="50"/>
  <c r="AE76" i="50"/>
  <c r="AD76" i="50"/>
  <c r="AC76" i="50"/>
  <c r="AB76" i="50"/>
  <c r="AA76" i="50"/>
  <c r="Z76" i="50"/>
  <c r="Y76" i="50"/>
  <c r="X76" i="50"/>
  <c r="W76" i="50"/>
  <c r="V76" i="50"/>
  <c r="U76" i="50"/>
  <c r="T76" i="50"/>
  <c r="S76" i="50"/>
  <c r="R76" i="50"/>
  <c r="Q76" i="50"/>
  <c r="P76" i="50"/>
  <c r="O76" i="50"/>
  <c r="N76" i="50"/>
  <c r="M76" i="50"/>
  <c r="L76" i="50"/>
  <c r="K76" i="50"/>
  <c r="J76" i="50"/>
  <c r="I76" i="50"/>
  <c r="H76" i="50"/>
  <c r="G76" i="50"/>
  <c r="F76" i="50"/>
  <c r="E76" i="50"/>
  <c r="D76" i="50"/>
  <c r="C76" i="50"/>
  <c r="B76" i="50"/>
  <c r="AE75" i="50"/>
  <c r="AD75" i="50"/>
  <c r="AC75" i="50"/>
  <c r="AB75" i="50"/>
  <c r="AA75" i="50"/>
  <c r="Z75" i="50"/>
  <c r="Y75" i="50"/>
  <c r="X75" i="50"/>
  <c r="W75" i="50"/>
  <c r="V75" i="50"/>
  <c r="U75" i="50"/>
  <c r="T75" i="50"/>
  <c r="S75" i="50"/>
  <c r="R75" i="50"/>
  <c r="Q75" i="50"/>
  <c r="P75" i="50"/>
  <c r="O75" i="50"/>
  <c r="N75" i="50"/>
  <c r="M75" i="50"/>
  <c r="L75" i="50"/>
  <c r="K75" i="50"/>
  <c r="J75" i="50"/>
  <c r="I75" i="50"/>
  <c r="H75" i="50"/>
  <c r="G75" i="50"/>
  <c r="F75" i="50"/>
  <c r="E75" i="50"/>
  <c r="D75" i="50"/>
  <c r="C75" i="50"/>
  <c r="B75" i="50"/>
  <c r="AE74" i="50"/>
  <c r="AD74" i="50"/>
  <c r="AC74" i="50"/>
  <c r="AB74" i="50"/>
  <c r="AA74" i="50"/>
  <c r="Z74" i="50"/>
  <c r="Y74" i="50"/>
  <c r="X74" i="50"/>
  <c r="W74" i="50"/>
  <c r="V74" i="50"/>
  <c r="U74" i="50"/>
  <c r="T74" i="50"/>
  <c r="S74" i="50"/>
  <c r="R74" i="50"/>
  <c r="Q74" i="50"/>
  <c r="P74" i="50"/>
  <c r="O74" i="50"/>
  <c r="N74" i="50"/>
  <c r="M74" i="50"/>
  <c r="L74" i="50"/>
  <c r="K74" i="50"/>
  <c r="J74" i="50"/>
  <c r="I74" i="50"/>
  <c r="H74" i="50"/>
  <c r="G74" i="50"/>
  <c r="F74" i="50"/>
  <c r="E74" i="50"/>
  <c r="D74" i="50"/>
  <c r="C74" i="50"/>
  <c r="B74" i="50"/>
  <c r="AE73" i="50"/>
  <c r="AD73" i="50"/>
  <c r="AC73" i="50"/>
  <c r="AB73" i="50"/>
  <c r="AA73" i="50"/>
  <c r="Z73" i="50"/>
  <c r="Y73" i="50"/>
  <c r="X73" i="50"/>
  <c r="W73" i="50"/>
  <c r="V73" i="50"/>
  <c r="U73" i="50"/>
  <c r="T73" i="50"/>
  <c r="S73" i="50"/>
  <c r="R73" i="50"/>
  <c r="Q73" i="50"/>
  <c r="P73" i="50"/>
  <c r="O73" i="50"/>
  <c r="N73" i="50"/>
  <c r="M73" i="50"/>
  <c r="L73" i="50"/>
  <c r="K73" i="50"/>
  <c r="J73" i="50"/>
  <c r="I73" i="50"/>
  <c r="H73" i="50"/>
  <c r="G73" i="50"/>
  <c r="F73" i="50"/>
  <c r="E73" i="50"/>
  <c r="D73" i="50"/>
  <c r="C73" i="50"/>
  <c r="B73" i="50"/>
  <c r="AE72" i="50"/>
  <c r="AD72" i="50"/>
  <c r="AC72" i="50"/>
  <c r="AB72" i="50"/>
  <c r="AA72" i="50"/>
  <c r="Z72" i="50"/>
  <c r="Y72" i="50"/>
  <c r="X72" i="50"/>
  <c r="W72" i="50"/>
  <c r="V72" i="50"/>
  <c r="U72" i="50"/>
  <c r="T72" i="50"/>
  <c r="S72" i="50"/>
  <c r="R72" i="50"/>
  <c r="Q72" i="50"/>
  <c r="P72" i="50"/>
  <c r="O72" i="50"/>
  <c r="N72" i="50"/>
  <c r="M72" i="50"/>
  <c r="L72" i="50"/>
  <c r="K72" i="50"/>
  <c r="J72" i="50"/>
  <c r="I72" i="50"/>
  <c r="H72" i="50"/>
  <c r="G72" i="50"/>
  <c r="F72" i="50"/>
  <c r="E72" i="50"/>
  <c r="D72" i="50"/>
  <c r="C72" i="50"/>
  <c r="B72" i="50"/>
  <c r="AE71" i="50"/>
  <c r="AD71" i="50"/>
  <c r="AC71" i="50"/>
  <c r="AB71" i="50"/>
  <c r="AA71" i="50"/>
  <c r="Z71" i="50"/>
  <c r="Y71" i="50"/>
  <c r="X71" i="50"/>
  <c r="W71" i="50"/>
  <c r="V71" i="50"/>
  <c r="U71" i="50"/>
  <c r="T71" i="50"/>
  <c r="S71" i="50"/>
  <c r="R71" i="50"/>
  <c r="Q71" i="50"/>
  <c r="P71" i="50"/>
  <c r="O71" i="50"/>
  <c r="N71" i="50"/>
  <c r="M71" i="50"/>
  <c r="L71" i="50"/>
  <c r="K71" i="50"/>
  <c r="J71" i="50"/>
  <c r="I71" i="50"/>
  <c r="H71" i="50"/>
  <c r="G71" i="50"/>
  <c r="F71" i="50"/>
  <c r="E71" i="50"/>
  <c r="D71" i="50"/>
  <c r="C71" i="50"/>
  <c r="B71" i="50"/>
  <c r="AE70" i="50"/>
  <c r="AD70" i="50"/>
  <c r="AC70" i="50"/>
  <c r="AB70" i="50"/>
  <c r="AA70" i="50"/>
  <c r="Z70" i="50"/>
  <c r="Y70" i="50"/>
  <c r="X70" i="50"/>
  <c r="W70" i="50"/>
  <c r="V70" i="50"/>
  <c r="U70" i="50"/>
  <c r="T70" i="50"/>
  <c r="S70" i="50"/>
  <c r="R70" i="50"/>
  <c r="Q70" i="50"/>
  <c r="P70" i="50"/>
  <c r="O70" i="50"/>
  <c r="N70" i="50"/>
  <c r="M70" i="50"/>
  <c r="L70" i="50"/>
  <c r="K70" i="50"/>
  <c r="J70" i="50"/>
  <c r="I70" i="50"/>
  <c r="H70" i="50"/>
  <c r="G70" i="50"/>
  <c r="F70" i="50"/>
  <c r="E70" i="50"/>
  <c r="D70" i="50"/>
  <c r="C70" i="50"/>
  <c r="B70" i="50"/>
  <c r="AE69" i="50"/>
  <c r="AD69" i="50"/>
  <c r="AC69" i="50"/>
  <c r="AB69" i="50"/>
  <c r="AA69" i="50"/>
  <c r="Z69" i="50"/>
  <c r="Y69" i="50"/>
  <c r="X69" i="50"/>
  <c r="W69" i="50"/>
  <c r="V69" i="50"/>
  <c r="U69" i="50"/>
  <c r="T69" i="50"/>
  <c r="S69" i="50"/>
  <c r="R69" i="50"/>
  <c r="Q69" i="50"/>
  <c r="P69" i="50"/>
  <c r="O69" i="50"/>
  <c r="N69" i="50"/>
  <c r="M69" i="50"/>
  <c r="L69" i="50"/>
  <c r="K69" i="50"/>
  <c r="J69" i="50"/>
  <c r="I69" i="50"/>
  <c r="H69" i="50"/>
  <c r="G69" i="50"/>
  <c r="F69" i="50"/>
  <c r="E69" i="50"/>
  <c r="D69" i="50"/>
  <c r="C69" i="50"/>
  <c r="B69" i="50"/>
  <c r="AE68" i="50"/>
  <c r="AD68" i="50"/>
  <c r="AC68" i="50"/>
  <c r="AB68" i="50"/>
  <c r="AA68" i="50"/>
  <c r="Z68" i="50"/>
  <c r="Y68" i="50"/>
  <c r="X68" i="50"/>
  <c r="W68" i="50"/>
  <c r="V68" i="50"/>
  <c r="U68" i="50"/>
  <c r="T68" i="50"/>
  <c r="S68" i="50"/>
  <c r="R68" i="50"/>
  <c r="Q68" i="50"/>
  <c r="P68" i="50"/>
  <c r="O68" i="50"/>
  <c r="N68" i="50"/>
  <c r="M68" i="50"/>
  <c r="L68" i="50"/>
  <c r="K68" i="50"/>
  <c r="J68" i="50"/>
  <c r="I68" i="50"/>
  <c r="H68" i="50"/>
  <c r="G68" i="50"/>
  <c r="F68" i="50"/>
  <c r="E68" i="50"/>
  <c r="D68" i="50"/>
  <c r="C68" i="50"/>
  <c r="B68" i="50"/>
  <c r="AE67" i="50"/>
  <c r="AD67" i="50"/>
  <c r="AC67" i="50"/>
  <c r="AB67" i="50"/>
  <c r="AA67" i="50"/>
  <c r="Z67" i="50"/>
  <c r="Y67" i="50"/>
  <c r="X67" i="50"/>
  <c r="W67" i="50"/>
  <c r="V67" i="50"/>
  <c r="U67" i="50"/>
  <c r="T67" i="50"/>
  <c r="S67" i="50"/>
  <c r="R67" i="50"/>
  <c r="Q67" i="50"/>
  <c r="P67" i="50"/>
  <c r="O67" i="50"/>
  <c r="N67" i="50"/>
  <c r="M67" i="50"/>
  <c r="L67" i="50"/>
  <c r="K67" i="50"/>
  <c r="J67" i="50"/>
  <c r="I67" i="50"/>
  <c r="H67" i="50"/>
  <c r="G67" i="50"/>
  <c r="F67" i="50"/>
  <c r="E67" i="50"/>
  <c r="D67" i="50"/>
  <c r="C67" i="50"/>
  <c r="B67" i="50"/>
  <c r="AE66" i="50"/>
  <c r="AD66" i="50"/>
  <c r="AC66" i="50"/>
  <c r="AB66" i="50"/>
  <c r="AA66" i="50"/>
  <c r="Z66" i="50"/>
  <c r="Y66" i="50"/>
  <c r="X66" i="50"/>
  <c r="W66" i="50"/>
  <c r="V66" i="50"/>
  <c r="U66" i="50"/>
  <c r="T66" i="50"/>
  <c r="S66" i="50"/>
  <c r="R66" i="50"/>
  <c r="Q66" i="50"/>
  <c r="P66" i="50"/>
  <c r="O66" i="50"/>
  <c r="N66" i="50"/>
  <c r="M66" i="50"/>
  <c r="L66" i="50"/>
  <c r="K66" i="50"/>
  <c r="J66" i="50"/>
  <c r="I66" i="50"/>
  <c r="H66" i="50"/>
  <c r="G66" i="50"/>
  <c r="F66" i="50"/>
  <c r="E66" i="50"/>
  <c r="D66" i="50"/>
  <c r="C66" i="50"/>
  <c r="B66" i="50"/>
  <c r="AE65" i="50"/>
  <c r="AD65" i="50"/>
  <c r="AC65" i="50"/>
  <c r="AB65" i="50"/>
  <c r="AA65" i="50"/>
  <c r="Z65" i="50"/>
  <c r="Y65" i="50"/>
  <c r="X65" i="50"/>
  <c r="W65" i="50"/>
  <c r="V65" i="50"/>
  <c r="U65" i="50"/>
  <c r="T65" i="50"/>
  <c r="S65" i="50"/>
  <c r="R65" i="50"/>
  <c r="Q65" i="50"/>
  <c r="P65" i="50"/>
  <c r="O65" i="50"/>
  <c r="N65" i="50"/>
  <c r="M65" i="50"/>
  <c r="L65" i="50"/>
  <c r="K65" i="50"/>
  <c r="J65" i="50"/>
  <c r="I65" i="50"/>
  <c r="H65" i="50"/>
  <c r="G65" i="50"/>
  <c r="F65" i="50"/>
  <c r="E65" i="50"/>
  <c r="D65" i="50"/>
  <c r="C65" i="50"/>
  <c r="B65" i="50"/>
  <c r="AE64" i="50"/>
  <c r="AD64" i="50"/>
  <c r="AC64" i="50"/>
  <c r="AB64" i="50"/>
  <c r="AA64" i="50"/>
  <c r="Z64" i="50"/>
  <c r="Y64" i="50"/>
  <c r="X64" i="50"/>
  <c r="W64" i="50"/>
  <c r="V64" i="50"/>
  <c r="U64" i="50"/>
  <c r="T64" i="50"/>
  <c r="S64" i="50"/>
  <c r="R64" i="50"/>
  <c r="Q64" i="50"/>
  <c r="P64" i="50"/>
  <c r="O64" i="50"/>
  <c r="N64" i="50"/>
  <c r="M64" i="50"/>
  <c r="L64" i="50"/>
  <c r="K64" i="50"/>
  <c r="J64" i="50"/>
  <c r="I64" i="50"/>
  <c r="H64" i="50"/>
  <c r="G64" i="50"/>
  <c r="F64" i="50"/>
  <c r="E64" i="50"/>
  <c r="D64" i="50"/>
  <c r="C64" i="50"/>
  <c r="B64" i="50"/>
  <c r="AE63" i="50"/>
  <c r="AD63" i="50"/>
  <c r="AC63" i="50"/>
  <c r="AB63" i="50"/>
  <c r="AA63" i="50"/>
  <c r="Z63" i="50"/>
  <c r="Y63" i="50"/>
  <c r="X63" i="50"/>
  <c r="W63" i="50"/>
  <c r="V63" i="50"/>
  <c r="U63" i="50"/>
  <c r="T63" i="50"/>
  <c r="S63" i="50"/>
  <c r="R63" i="50"/>
  <c r="Q63" i="50"/>
  <c r="P63" i="50"/>
  <c r="O63" i="50"/>
  <c r="N63" i="50"/>
  <c r="M63" i="50"/>
  <c r="L63" i="50"/>
  <c r="K63" i="50"/>
  <c r="J63" i="50"/>
  <c r="I63" i="50"/>
  <c r="H63" i="50"/>
  <c r="G63" i="50"/>
  <c r="F63" i="50"/>
  <c r="E63" i="50"/>
  <c r="D63" i="50"/>
  <c r="C63" i="50"/>
  <c r="B63" i="50"/>
  <c r="AE62" i="50"/>
  <c r="AD62" i="50"/>
  <c r="AC62" i="50"/>
  <c r="AB62" i="50"/>
  <c r="AA62" i="50"/>
  <c r="Z62" i="50"/>
  <c r="Y62" i="50"/>
  <c r="X62" i="50"/>
  <c r="W62" i="50"/>
  <c r="V62" i="50"/>
  <c r="U62" i="50"/>
  <c r="T62" i="50"/>
  <c r="S62" i="50"/>
  <c r="R62" i="50"/>
  <c r="Q62" i="50"/>
  <c r="P62" i="50"/>
  <c r="O62" i="50"/>
  <c r="N62" i="50"/>
  <c r="M62" i="50"/>
  <c r="L62" i="50"/>
  <c r="K62" i="50"/>
  <c r="J62" i="50"/>
  <c r="I62" i="50"/>
  <c r="H62" i="50"/>
  <c r="G62" i="50"/>
  <c r="F62" i="50"/>
  <c r="E62" i="50"/>
  <c r="D62" i="50"/>
  <c r="C62" i="50"/>
  <c r="B62" i="50"/>
  <c r="AE61" i="50"/>
  <c r="AD61" i="50"/>
  <c r="AC61" i="50"/>
  <c r="AB61" i="50"/>
  <c r="AA61" i="50"/>
  <c r="Z61" i="50"/>
  <c r="Y61" i="50"/>
  <c r="X61" i="50"/>
  <c r="W61" i="50"/>
  <c r="V61" i="50"/>
  <c r="U61" i="50"/>
  <c r="T61" i="50"/>
  <c r="S61" i="50"/>
  <c r="R61" i="50"/>
  <c r="Q61" i="50"/>
  <c r="P61" i="50"/>
  <c r="O61" i="50"/>
  <c r="N61" i="50"/>
  <c r="M61" i="50"/>
  <c r="L61" i="50"/>
  <c r="K61" i="50"/>
  <c r="J61" i="50"/>
  <c r="I61" i="50"/>
  <c r="H61" i="50"/>
  <c r="G61" i="50"/>
  <c r="F61" i="50"/>
  <c r="E61" i="50"/>
  <c r="D61" i="50"/>
  <c r="C61" i="50"/>
  <c r="B61" i="50"/>
  <c r="AE60" i="50"/>
  <c r="AD60" i="50"/>
  <c r="AC60" i="50"/>
  <c r="AB60" i="50"/>
  <c r="AA60" i="50"/>
  <c r="Z60" i="50"/>
  <c r="Y60" i="50"/>
  <c r="X60" i="50"/>
  <c r="W60" i="50"/>
  <c r="V60" i="50"/>
  <c r="U60" i="50"/>
  <c r="T60" i="50"/>
  <c r="S60" i="50"/>
  <c r="R60" i="50"/>
  <c r="Q60" i="50"/>
  <c r="P60" i="50"/>
  <c r="O60" i="50"/>
  <c r="N60" i="50"/>
  <c r="M60" i="50"/>
  <c r="L60" i="50"/>
  <c r="K60" i="50"/>
  <c r="J60" i="50"/>
  <c r="I60" i="50"/>
  <c r="H60" i="50"/>
  <c r="G60" i="50"/>
  <c r="F60" i="50"/>
  <c r="E60" i="50"/>
  <c r="D60" i="50"/>
  <c r="C60" i="50"/>
  <c r="B60" i="50"/>
  <c r="AE59" i="50"/>
  <c r="AD59" i="50"/>
  <c r="AC59" i="50"/>
  <c r="AB59" i="50"/>
  <c r="AA59" i="50"/>
  <c r="Z59" i="50"/>
  <c r="Y59" i="50"/>
  <c r="X59" i="50"/>
  <c r="W59" i="50"/>
  <c r="V59" i="50"/>
  <c r="U59" i="50"/>
  <c r="T59" i="50"/>
  <c r="S59" i="50"/>
  <c r="R59" i="50"/>
  <c r="Q59" i="50"/>
  <c r="P59" i="50"/>
  <c r="O59" i="50"/>
  <c r="N59" i="50"/>
  <c r="M59" i="50"/>
  <c r="L59" i="50"/>
  <c r="K59" i="50"/>
  <c r="J59" i="50"/>
  <c r="I59" i="50"/>
  <c r="H59" i="50"/>
  <c r="G59" i="50"/>
  <c r="F59" i="50"/>
  <c r="E59" i="50"/>
  <c r="D59" i="50"/>
  <c r="C59" i="50"/>
  <c r="B59" i="50"/>
  <c r="AE58" i="50"/>
  <c r="AD58" i="50"/>
  <c r="AC58" i="50"/>
  <c r="AB58" i="50"/>
  <c r="AA58" i="50"/>
  <c r="Z58" i="50"/>
  <c r="Y58" i="50"/>
  <c r="X58" i="50"/>
  <c r="W58" i="50"/>
  <c r="V58" i="50"/>
  <c r="U58" i="50"/>
  <c r="T58" i="50"/>
  <c r="S58" i="50"/>
  <c r="R58" i="50"/>
  <c r="Q58" i="50"/>
  <c r="P58" i="50"/>
  <c r="O58" i="50"/>
  <c r="N58" i="50"/>
  <c r="M58" i="50"/>
  <c r="L58" i="50"/>
  <c r="K58" i="50"/>
  <c r="J58" i="50"/>
  <c r="I58" i="50"/>
  <c r="H58" i="50"/>
  <c r="G58" i="50"/>
  <c r="F58" i="50"/>
  <c r="E58" i="50"/>
  <c r="D58" i="50"/>
  <c r="C58" i="50"/>
  <c r="B58" i="50"/>
  <c r="AE57" i="50"/>
  <c r="AD57" i="50"/>
  <c r="AC57" i="50"/>
  <c r="AB57" i="50"/>
  <c r="AA57" i="50"/>
  <c r="Z57" i="50"/>
  <c r="Y57" i="50"/>
  <c r="X57" i="50"/>
  <c r="W57" i="50"/>
  <c r="V57" i="50"/>
  <c r="U57" i="50"/>
  <c r="T57" i="50"/>
  <c r="S57" i="50"/>
  <c r="R57" i="50"/>
  <c r="Q57" i="50"/>
  <c r="P57" i="50"/>
  <c r="O57" i="50"/>
  <c r="N57" i="50"/>
  <c r="M57" i="50"/>
  <c r="L57" i="50"/>
  <c r="K57" i="50"/>
  <c r="J57" i="50"/>
  <c r="I57" i="50"/>
  <c r="H57" i="50"/>
  <c r="G57" i="50"/>
  <c r="F57" i="50"/>
  <c r="E57" i="50"/>
  <c r="D57" i="50"/>
  <c r="C57" i="50"/>
  <c r="B57" i="50"/>
  <c r="AE56" i="50"/>
  <c r="AD56" i="50"/>
  <c r="AC56" i="50"/>
  <c r="AB56" i="50"/>
  <c r="AA56" i="50"/>
  <c r="Z56" i="50"/>
  <c r="Y56" i="50"/>
  <c r="X56" i="50"/>
  <c r="W56" i="50"/>
  <c r="V56" i="50"/>
  <c r="U56" i="50"/>
  <c r="T56" i="50"/>
  <c r="S56" i="50"/>
  <c r="R56" i="50"/>
  <c r="Q56" i="50"/>
  <c r="P56" i="50"/>
  <c r="O56" i="50"/>
  <c r="N56" i="50"/>
  <c r="M56" i="50"/>
  <c r="L56" i="50"/>
  <c r="K56" i="50"/>
  <c r="J56" i="50"/>
  <c r="I56" i="50"/>
  <c r="H56" i="50"/>
  <c r="G56" i="50"/>
  <c r="F56" i="50"/>
  <c r="E56" i="50"/>
  <c r="D56" i="50"/>
  <c r="C56" i="50"/>
  <c r="B56" i="50"/>
  <c r="AE55" i="50"/>
  <c r="AD55" i="50"/>
  <c r="AC55" i="50"/>
  <c r="AB55" i="50"/>
  <c r="AA55" i="50"/>
  <c r="Z55" i="50"/>
  <c r="Y55" i="50"/>
  <c r="X55" i="50"/>
  <c r="W55" i="50"/>
  <c r="V55" i="50"/>
  <c r="U55" i="50"/>
  <c r="T55" i="50"/>
  <c r="S55" i="50"/>
  <c r="R55" i="50"/>
  <c r="Q55" i="50"/>
  <c r="P55" i="50"/>
  <c r="O55" i="50"/>
  <c r="N55" i="50"/>
  <c r="M55" i="50"/>
  <c r="L55" i="50"/>
  <c r="K55" i="50"/>
  <c r="J55" i="50"/>
  <c r="I55" i="50"/>
  <c r="H55" i="50"/>
  <c r="G55" i="50"/>
  <c r="F55" i="50"/>
  <c r="E55" i="50"/>
  <c r="D55" i="50"/>
  <c r="C55" i="50"/>
  <c r="B55" i="50"/>
  <c r="AE54" i="50"/>
  <c r="AD54" i="50"/>
  <c r="AC54" i="50"/>
  <c r="AB54" i="50"/>
  <c r="AA54" i="50"/>
  <c r="Z54" i="50"/>
  <c r="Y54" i="50"/>
  <c r="X54" i="50"/>
  <c r="W54" i="50"/>
  <c r="V54" i="50"/>
  <c r="U54" i="50"/>
  <c r="T54" i="50"/>
  <c r="S54" i="50"/>
  <c r="R54" i="50"/>
  <c r="Q54" i="50"/>
  <c r="P54" i="50"/>
  <c r="O54" i="50"/>
  <c r="N54" i="50"/>
  <c r="M54" i="50"/>
  <c r="L54" i="50"/>
  <c r="K54" i="50"/>
  <c r="J54" i="50"/>
  <c r="I54" i="50"/>
  <c r="H54" i="50"/>
  <c r="G54" i="50"/>
  <c r="F54" i="50"/>
  <c r="E54" i="50"/>
  <c r="D54" i="50"/>
  <c r="C54" i="50"/>
  <c r="B54" i="50"/>
  <c r="AE53" i="50"/>
  <c r="AD53" i="50"/>
  <c r="AC53" i="50"/>
  <c r="AB53" i="50"/>
  <c r="AA53" i="50"/>
  <c r="Z53" i="50"/>
  <c r="Y53" i="50"/>
  <c r="X53" i="50"/>
  <c r="W53" i="50"/>
  <c r="V53" i="50"/>
  <c r="U53" i="50"/>
  <c r="T53" i="50"/>
  <c r="S53" i="50"/>
  <c r="R53" i="50"/>
  <c r="Q53" i="50"/>
  <c r="P53" i="50"/>
  <c r="O53" i="50"/>
  <c r="N53" i="50"/>
  <c r="M53" i="50"/>
  <c r="L53" i="50"/>
  <c r="K53" i="50"/>
  <c r="J53" i="50"/>
  <c r="I53" i="50"/>
  <c r="H53" i="50"/>
  <c r="G53" i="50"/>
  <c r="F53" i="50"/>
  <c r="E53" i="50"/>
  <c r="D53" i="50"/>
  <c r="C53" i="50"/>
  <c r="B53" i="50"/>
  <c r="AE52" i="50"/>
  <c r="AD52" i="50"/>
  <c r="AC52" i="50"/>
  <c r="AB52" i="50"/>
  <c r="AA52" i="50"/>
  <c r="Z52" i="50"/>
  <c r="Y52" i="50"/>
  <c r="X52" i="50"/>
  <c r="W52" i="50"/>
  <c r="V52" i="50"/>
  <c r="U52" i="50"/>
  <c r="T52" i="50"/>
  <c r="S52" i="50"/>
  <c r="R52" i="50"/>
  <c r="Q52" i="50"/>
  <c r="P52" i="50"/>
  <c r="O52" i="50"/>
  <c r="N52" i="50"/>
  <c r="M52" i="50"/>
  <c r="L52" i="50"/>
  <c r="K52" i="50"/>
  <c r="J52" i="50"/>
  <c r="I52" i="50"/>
  <c r="H52" i="50"/>
  <c r="G52" i="50"/>
  <c r="F52" i="50"/>
  <c r="E52" i="50"/>
  <c r="D52" i="50"/>
  <c r="C52" i="50"/>
  <c r="B52" i="50"/>
  <c r="AE51" i="50"/>
  <c r="AD51" i="50"/>
  <c r="AC51" i="50"/>
  <c r="AB51" i="50"/>
  <c r="AA51" i="50"/>
  <c r="Z51" i="50"/>
  <c r="Y51" i="50"/>
  <c r="X51" i="50"/>
  <c r="W51" i="50"/>
  <c r="V51" i="50"/>
  <c r="U51" i="50"/>
  <c r="T51" i="50"/>
  <c r="S51" i="50"/>
  <c r="R51" i="50"/>
  <c r="Q51" i="50"/>
  <c r="P51" i="50"/>
  <c r="O51" i="50"/>
  <c r="N51" i="50"/>
  <c r="M51" i="50"/>
  <c r="L51" i="50"/>
  <c r="K51" i="50"/>
  <c r="J51" i="50"/>
  <c r="I51" i="50"/>
  <c r="H51" i="50"/>
  <c r="G51" i="50"/>
  <c r="F51" i="50"/>
  <c r="E51" i="50"/>
  <c r="C45" i="50" s="1"/>
  <c r="D51" i="50"/>
  <c r="C51" i="50"/>
  <c r="B51" i="50"/>
  <c r="AE50" i="50"/>
  <c r="AD50" i="50"/>
  <c r="AC50" i="50"/>
  <c r="AB50" i="50"/>
  <c r="AA50" i="50"/>
  <c r="Z50" i="50"/>
  <c r="Y50" i="50"/>
  <c r="X50" i="50"/>
  <c r="W50" i="50"/>
  <c r="V50" i="50"/>
  <c r="U50" i="50"/>
  <c r="T50" i="50"/>
  <c r="S50" i="50"/>
  <c r="R50" i="50"/>
  <c r="Q50" i="50"/>
  <c r="P50" i="50"/>
  <c r="O50" i="50"/>
  <c r="N50" i="50"/>
  <c r="M50" i="50"/>
  <c r="L50" i="50"/>
  <c r="K50" i="50"/>
  <c r="J50" i="50"/>
  <c r="I50" i="50"/>
  <c r="H50" i="50"/>
  <c r="G50" i="50"/>
  <c r="F50" i="50"/>
  <c r="E50" i="50"/>
  <c r="D50" i="50"/>
  <c r="C50" i="50"/>
  <c r="B50" i="50"/>
  <c r="B45" i="50"/>
  <c r="F44" i="50"/>
  <c r="F43" i="50"/>
  <c r="B42" i="50"/>
  <c r="B41" i="50"/>
  <c r="B46" i="50" s="1"/>
  <c r="B45" i="49"/>
  <c r="B43" i="49"/>
  <c r="B42" i="49"/>
  <c r="B41" i="49"/>
  <c r="B46" i="49" s="1"/>
  <c r="BK37" i="49"/>
  <c r="BJ37" i="49"/>
  <c r="BI37" i="49"/>
  <c r="BH37" i="49"/>
  <c r="BG37" i="49"/>
  <c r="BF37" i="49"/>
  <c r="BE37" i="49"/>
  <c r="BD37" i="49"/>
  <c r="BC37" i="49"/>
  <c r="BB37" i="49"/>
  <c r="BA37" i="49"/>
  <c r="AZ37" i="49"/>
  <c r="AY37" i="49"/>
  <c r="AX37" i="49"/>
  <c r="AW37" i="49"/>
  <c r="AV37" i="49"/>
  <c r="AU37" i="49"/>
  <c r="AT37" i="49"/>
  <c r="AS37" i="49"/>
  <c r="AR37" i="49"/>
  <c r="AQ37" i="49"/>
  <c r="AP37" i="49"/>
  <c r="AO37" i="49"/>
  <c r="AN37" i="49"/>
  <c r="AM37" i="49"/>
  <c r="AL37" i="49"/>
  <c r="AK37" i="49"/>
  <c r="AJ37" i="49"/>
  <c r="AI37" i="49"/>
  <c r="AH37" i="49"/>
  <c r="BK36" i="49"/>
  <c r="BJ36" i="49"/>
  <c r="BI36" i="49"/>
  <c r="BH36" i="49"/>
  <c r="BG36" i="49"/>
  <c r="BF36" i="49"/>
  <c r="BE36" i="49"/>
  <c r="BD36" i="49"/>
  <c r="BC36" i="49"/>
  <c r="BB36" i="49"/>
  <c r="BA36" i="49"/>
  <c r="AZ36" i="49"/>
  <c r="AY36" i="49"/>
  <c r="AX36" i="49"/>
  <c r="AW36" i="49"/>
  <c r="AV36" i="49"/>
  <c r="AU36" i="49"/>
  <c r="AT36" i="49"/>
  <c r="AS36" i="49"/>
  <c r="AR36" i="49"/>
  <c r="AQ36" i="49"/>
  <c r="AP36" i="49"/>
  <c r="AO36" i="49"/>
  <c r="AN36" i="49"/>
  <c r="AM36" i="49"/>
  <c r="AL36" i="49"/>
  <c r="AK36" i="49"/>
  <c r="AJ36" i="49"/>
  <c r="AI36" i="49"/>
  <c r="AH36" i="49"/>
  <c r="BK35" i="49"/>
  <c r="BJ35" i="49"/>
  <c r="BI35" i="49"/>
  <c r="BH35" i="49"/>
  <c r="BG35" i="49"/>
  <c r="BF35" i="49"/>
  <c r="BE35" i="49"/>
  <c r="BD35" i="49"/>
  <c r="BC35" i="49"/>
  <c r="BB35" i="49"/>
  <c r="BA35" i="49"/>
  <c r="AZ35" i="49"/>
  <c r="AY35" i="49"/>
  <c r="AX35" i="49"/>
  <c r="AW35" i="49"/>
  <c r="AV35" i="49"/>
  <c r="AU35" i="49"/>
  <c r="AT35" i="49"/>
  <c r="AS35" i="49"/>
  <c r="AR35" i="49"/>
  <c r="AQ35" i="49"/>
  <c r="AP35" i="49"/>
  <c r="AO35" i="49"/>
  <c r="AN35" i="49"/>
  <c r="AM35" i="49"/>
  <c r="AL35" i="49"/>
  <c r="AK35" i="49"/>
  <c r="AJ35" i="49"/>
  <c r="AI35" i="49"/>
  <c r="AH35" i="49"/>
  <c r="BK34" i="49"/>
  <c r="BJ34" i="49"/>
  <c r="BI34" i="49"/>
  <c r="BH34" i="49"/>
  <c r="BG34" i="49"/>
  <c r="BF34" i="49"/>
  <c r="BE34" i="49"/>
  <c r="BD34" i="49"/>
  <c r="BC34" i="49"/>
  <c r="BB34" i="49"/>
  <c r="BA34" i="49"/>
  <c r="AZ34" i="49"/>
  <c r="AY34" i="49"/>
  <c r="AX34" i="49"/>
  <c r="AW34" i="49"/>
  <c r="AV34" i="49"/>
  <c r="AU34" i="49"/>
  <c r="AT34" i="49"/>
  <c r="AS34" i="49"/>
  <c r="AR34" i="49"/>
  <c r="AQ34" i="49"/>
  <c r="AP34" i="49"/>
  <c r="AO34" i="49"/>
  <c r="AN34" i="49"/>
  <c r="AM34" i="49"/>
  <c r="AL34" i="49"/>
  <c r="AK34" i="49"/>
  <c r="AJ34" i="49"/>
  <c r="AI34" i="49"/>
  <c r="AH34" i="49"/>
  <c r="BK33" i="49"/>
  <c r="BJ33" i="49"/>
  <c r="BI33" i="49"/>
  <c r="BH33" i="49"/>
  <c r="BG33" i="49"/>
  <c r="BF33" i="49"/>
  <c r="BE33" i="49"/>
  <c r="BD33" i="49"/>
  <c r="BC33" i="49"/>
  <c r="BB33" i="49"/>
  <c r="BA33" i="49"/>
  <c r="AZ33" i="49"/>
  <c r="AY33" i="49"/>
  <c r="AX33" i="49"/>
  <c r="AW33" i="49"/>
  <c r="AV33" i="49"/>
  <c r="AU33" i="49"/>
  <c r="AT33" i="49"/>
  <c r="AS33" i="49"/>
  <c r="AR33" i="49"/>
  <c r="AQ33" i="49"/>
  <c r="AP33" i="49"/>
  <c r="AO33" i="49"/>
  <c r="AN33" i="49"/>
  <c r="AM33" i="49"/>
  <c r="AL33" i="49"/>
  <c r="AK33" i="49"/>
  <c r="AJ33" i="49"/>
  <c r="AI33" i="49"/>
  <c r="AH33" i="49"/>
  <c r="BK32" i="49"/>
  <c r="BJ32" i="49"/>
  <c r="BI32" i="49"/>
  <c r="BH32" i="49"/>
  <c r="BG32" i="49"/>
  <c r="BF32" i="49"/>
  <c r="BE32" i="49"/>
  <c r="BD32" i="49"/>
  <c r="BC32" i="49"/>
  <c r="BB32" i="49"/>
  <c r="BA32" i="49"/>
  <c r="AZ32" i="49"/>
  <c r="AY32" i="49"/>
  <c r="AX32" i="49"/>
  <c r="AW32" i="49"/>
  <c r="AV32" i="49"/>
  <c r="AU32" i="49"/>
  <c r="AT32" i="49"/>
  <c r="AS32" i="49"/>
  <c r="AR32" i="49"/>
  <c r="AQ32" i="49"/>
  <c r="AP32" i="49"/>
  <c r="AO32" i="49"/>
  <c r="AN32" i="49"/>
  <c r="AM32" i="49"/>
  <c r="AL32" i="49"/>
  <c r="AK32" i="49"/>
  <c r="AJ32" i="49"/>
  <c r="AI32" i="49"/>
  <c r="AH32" i="49"/>
  <c r="BK31" i="49"/>
  <c r="BJ31" i="49"/>
  <c r="BI31" i="49"/>
  <c r="BH31" i="49"/>
  <c r="BG31" i="49"/>
  <c r="BF31" i="49"/>
  <c r="BE31" i="49"/>
  <c r="BD31" i="49"/>
  <c r="BC31" i="49"/>
  <c r="BB31" i="49"/>
  <c r="BA31" i="49"/>
  <c r="AZ31" i="49"/>
  <c r="AY31" i="49"/>
  <c r="AX31" i="49"/>
  <c r="AW31" i="49"/>
  <c r="AV31" i="49"/>
  <c r="AU31" i="49"/>
  <c r="AT31" i="49"/>
  <c r="AS31" i="49"/>
  <c r="AR31" i="49"/>
  <c r="AQ31" i="49"/>
  <c r="AP31" i="49"/>
  <c r="AO31" i="49"/>
  <c r="AN31" i="49"/>
  <c r="AM31" i="49"/>
  <c r="AL31" i="49"/>
  <c r="AK31" i="49"/>
  <c r="AJ31" i="49"/>
  <c r="AI31" i="49"/>
  <c r="AH31" i="49"/>
  <c r="BK30" i="49"/>
  <c r="BJ30" i="49"/>
  <c r="BI30" i="49"/>
  <c r="BH30" i="49"/>
  <c r="BG30" i="49"/>
  <c r="BF30" i="49"/>
  <c r="BE30" i="49"/>
  <c r="BD30" i="49"/>
  <c r="BC30" i="49"/>
  <c r="BB30" i="49"/>
  <c r="BA30" i="49"/>
  <c r="AZ30" i="49"/>
  <c r="AY30" i="49"/>
  <c r="AX30" i="49"/>
  <c r="AW30" i="49"/>
  <c r="AV30" i="49"/>
  <c r="AU30" i="49"/>
  <c r="AT30" i="49"/>
  <c r="AS30" i="49"/>
  <c r="AR30" i="49"/>
  <c r="AQ30" i="49"/>
  <c r="AP30" i="49"/>
  <c r="AO30" i="49"/>
  <c r="AN30" i="49"/>
  <c r="AM30" i="49"/>
  <c r="AL30" i="49"/>
  <c r="AK30" i="49"/>
  <c r="AJ30" i="49"/>
  <c r="AI30" i="49"/>
  <c r="AH30" i="49"/>
  <c r="BK29" i="49"/>
  <c r="BJ29" i="49"/>
  <c r="BI29" i="49"/>
  <c r="BH29" i="49"/>
  <c r="BG29" i="49"/>
  <c r="BF29" i="49"/>
  <c r="BE29" i="49"/>
  <c r="BD29" i="49"/>
  <c r="BC29" i="49"/>
  <c r="BB29" i="49"/>
  <c r="BA29" i="49"/>
  <c r="AZ29" i="49"/>
  <c r="AY29" i="49"/>
  <c r="AX29" i="49"/>
  <c r="AW29" i="49"/>
  <c r="AV29" i="49"/>
  <c r="AU29" i="49"/>
  <c r="AT29" i="49"/>
  <c r="AS29" i="49"/>
  <c r="AR29" i="49"/>
  <c r="AQ29" i="49"/>
  <c r="AP29" i="49"/>
  <c r="AO29" i="49"/>
  <c r="AN29" i="49"/>
  <c r="AM29" i="49"/>
  <c r="AL29" i="49"/>
  <c r="AK29" i="49"/>
  <c r="AJ29" i="49"/>
  <c r="AI29" i="49"/>
  <c r="AH29" i="49"/>
  <c r="BK28" i="49"/>
  <c r="BJ28" i="49"/>
  <c r="BI28" i="49"/>
  <c r="BH28" i="49"/>
  <c r="BG28" i="49"/>
  <c r="BF28" i="49"/>
  <c r="BE28" i="49"/>
  <c r="BD28" i="49"/>
  <c r="BC28" i="49"/>
  <c r="BB28" i="49"/>
  <c r="BA28" i="49"/>
  <c r="AZ28" i="49"/>
  <c r="AY28" i="49"/>
  <c r="AX28" i="49"/>
  <c r="AW28" i="49"/>
  <c r="AV28" i="49"/>
  <c r="AU28" i="49"/>
  <c r="AT28" i="49"/>
  <c r="AS28" i="49"/>
  <c r="AR28" i="49"/>
  <c r="AQ28" i="49"/>
  <c r="AP28" i="49"/>
  <c r="AO28" i="49"/>
  <c r="AN28" i="49"/>
  <c r="AM28" i="49"/>
  <c r="AL28" i="49"/>
  <c r="AK28" i="49"/>
  <c r="AJ28" i="49"/>
  <c r="AI28" i="49"/>
  <c r="AH28" i="49"/>
  <c r="BK27" i="49"/>
  <c r="BJ27" i="49"/>
  <c r="BI27" i="49"/>
  <c r="BH27" i="49"/>
  <c r="BG27" i="49"/>
  <c r="BF27" i="49"/>
  <c r="BE27" i="49"/>
  <c r="BD27" i="49"/>
  <c r="BC27" i="49"/>
  <c r="BB27" i="49"/>
  <c r="BA27" i="49"/>
  <c r="AZ27" i="49"/>
  <c r="AY27" i="49"/>
  <c r="AX27" i="49"/>
  <c r="AW27" i="49"/>
  <c r="AV27" i="49"/>
  <c r="AU27" i="49"/>
  <c r="AT27" i="49"/>
  <c r="AS27" i="49"/>
  <c r="AR27" i="49"/>
  <c r="AQ27" i="49"/>
  <c r="AP27" i="49"/>
  <c r="AO27" i="49"/>
  <c r="AN27" i="49"/>
  <c r="AM27" i="49"/>
  <c r="AL27" i="49"/>
  <c r="AK27" i="49"/>
  <c r="AJ27" i="49"/>
  <c r="AI27" i="49"/>
  <c r="AH27" i="49"/>
  <c r="BK26" i="49"/>
  <c r="BJ26" i="49"/>
  <c r="BI26" i="49"/>
  <c r="BH26" i="49"/>
  <c r="BG26" i="49"/>
  <c r="BF26" i="49"/>
  <c r="BE26" i="49"/>
  <c r="BD26" i="49"/>
  <c r="BC26" i="49"/>
  <c r="BB26" i="49"/>
  <c r="BA26" i="49"/>
  <c r="AZ26" i="49"/>
  <c r="AY26" i="49"/>
  <c r="AX26" i="49"/>
  <c r="AW26" i="49"/>
  <c r="AV26" i="49"/>
  <c r="AU26" i="49"/>
  <c r="AT26" i="49"/>
  <c r="AS26" i="49"/>
  <c r="AR26" i="49"/>
  <c r="AQ26" i="49"/>
  <c r="AP26" i="49"/>
  <c r="AO26" i="49"/>
  <c r="AN26" i="49"/>
  <c r="AM26" i="49"/>
  <c r="AL26" i="49"/>
  <c r="AK26" i="49"/>
  <c r="AJ26" i="49"/>
  <c r="AI26" i="49"/>
  <c r="AH26" i="49"/>
  <c r="BK25" i="49"/>
  <c r="BJ25" i="49"/>
  <c r="BI25" i="49"/>
  <c r="BH25" i="49"/>
  <c r="BG25" i="49"/>
  <c r="BF25" i="49"/>
  <c r="BE25" i="49"/>
  <c r="BD25" i="49"/>
  <c r="BC25" i="49"/>
  <c r="BB25" i="49"/>
  <c r="BA25" i="49"/>
  <c r="AZ25" i="49"/>
  <c r="AY25" i="49"/>
  <c r="AX25" i="49"/>
  <c r="AW25" i="49"/>
  <c r="AV25" i="49"/>
  <c r="AU25" i="49"/>
  <c r="AT25" i="49"/>
  <c r="AS25" i="49"/>
  <c r="AR25" i="49"/>
  <c r="AQ25" i="49"/>
  <c r="AP25" i="49"/>
  <c r="AO25" i="49"/>
  <c r="AN25" i="49"/>
  <c r="AM25" i="49"/>
  <c r="AL25" i="49"/>
  <c r="AK25" i="49"/>
  <c r="AJ25" i="49"/>
  <c r="AI25" i="49"/>
  <c r="AH25" i="49"/>
  <c r="BK24" i="49"/>
  <c r="BJ24" i="49"/>
  <c r="BI24" i="49"/>
  <c r="BH24" i="49"/>
  <c r="BG24" i="49"/>
  <c r="BF24" i="49"/>
  <c r="BE24" i="49"/>
  <c r="BD24" i="49"/>
  <c r="BC24" i="49"/>
  <c r="BB24" i="49"/>
  <c r="BA24" i="49"/>
  <c r="AZ24" i="49"/>
  <c r="AY24" i="49"/>
  <c r="AX24" i="49"/>
  <c r="AW24" i="49"/>
  <c r="AV24" i="49"/>
  <c r="AU24" i="49"/>
  <c r="AT24" i="49"/>
  <c r="AS24" i="49"/>
  <c r="AR24" i="49"/>
  <c r="AQ24" i="49"/>
  <c r="AP24" i="49"/>
  <c r="AO24" i="49"/>
  <c r="AN24" i="49"/>
  <c r="AM24" i="49"/>
  <c r="AL24" i="49"/>
  <c r="AK24" i="49"/>
  <c r="AJ24" i="49"/>
  <c r="AI24" i="49"/>
  <c r="AH24" i="49"/>
  <c r="BK23" i="49"/>
  <c r="BJ23" i="49"/>
  <c r="BI23" i="49"/>
  <c r="BH23" i="49"/>
  <c r="BG23" i="49"/>
  <c r="BF23" i="49"/>
  <c r="BE23" i="49"/>
  <c r="BD23" i="49"/>
  <c r="BC23" i="49"/>
  <c r="BB23" i="49"/>
  <c r="BA23" i="49"/>
  <c r="AZ23" i="49"/>
  <c r="AY23" i="49"/>
  <c r="AX23" i="49"/>
  <c r="AW23" i="49"/>
  <c r="AV23" i="49"/>
  <c r="AU23" i="49"/>
  <c r="AT23" i="49"/>
  <c r="AS23" i="49"/>
  <c r="AR23" i="49"/>
  <c r="AQ23" i="49"/>
  <c r="AP23" i="49"/>
  <c r="AO23" i="49"/>
  <c r="AN23" i="49"/>
  <c r="AM23" i="49"/>
  <c r="AL23" i="49"/>
  <c r="AK23" i="49"/>
  <c r="AJ23" i="49"/>
  <c r="AI23" i="49"/>
  <c r="AH23" i="49"/>
  <c r="BK22" i="49"/>
  <c r="BJ22" i="49"/>
  <c r="BI22" i="49"/>
  <c r="BH22" i="49"/>
  <c r="BG22" i="49"/>
  <c r="BF22" i="49"/>
  <c r="BE22" i="49"/>
  <c r="BD22" i="49"/>
  <c r="BC22" i="49"/>
  <c r="BB22" i="49"/>
  <c r="BA22" i="49"/>
  <c r="AZ22" i="49"/>
  <c r="AY22" i="49"/>
  <c r="AX22" i="49"/>
  <c r="AW22" i="49"/>
  <c r="AV22" i="49"/>
  <c r="AU22" i="49"/>
  <c r="AT22" i="49"/>
  <c r="AS22" i="49"/>
  <c r="AR22" i="49"/>
  <c r="AQ22" i="49"/>
  <c r="AP22" i="49"/>
  <c r="AO22" i="49"/>
  <c r="AN22" i="49"/>
  <c r="AM22" i="49"/>
  <c r="AL22" i="49"/>
  <c r="AK22" i="49"/>
  <c r="AJ22" i="49"/>
  <c r="AI22" i="49"/>
  <c r="AH22" i="49"/>
  <c r="BK21" i="49"/>
  <c r="BJ21" i="49"/>
  <c r="BI21" i="49"/>
  <c r="BH21" i="49"/>
  <c r="BG21" i="49"/>
  <c r="BF21" i="49"/>
  <c r="BE21" i="49"/>
  <c r="BD21" i="49"/>
  <c r="BC21" i="49"/>
  <c r="BB21" i="49"/>
  <c r="BA21" i="49"/>
  <c r="AZ21" i="49"/>
  <c r="AY21" i="49"/>
  <c r="AX21" i="49"/>
  <c r="AW21" i="49"/>
  <c r="AV21" i="49"/>
  <c r="AU21" i="49"/>
  <c r="AT21" i="49"/>
  <c r="AS21" i="49"/>
  <c r="AR21" i="49"/>
  <c r="AQ21" i="49"/>
  <c r="AP21" i="49"/>
  <c r="AO21" i="49"/>
  <c r="AN21" i="49"/>
  <c r="AM21" i="49"/>
  <c r="AL21" i="49"/>
  <c r="AK21" i="49"/>
  <c r="AJ21" i="49"/>
  <c r="AI21" i="49"/>
  <c r="AH21" i="49"/>
  <c r="BK20" i="49"/>
  <c r="BJ20" i="49"/>
  <c r="BI20" i="49"/>
  <c r="BH20" i="49"/>
  <c r="BG20" i="49"/>
  <c r="BF20" i="49"/>
  <c r="BE20" i="49"/>
  <c r="BD20" i="49"/>
  <c r="BC20" i="49"/>
  <c r="BB20" i="49"/>
  <c r="BA20" i="49"/>
  <c r="AZ20" i="49"/>
  <c r="AY20" i="49"/>
  <c r="AX20" i="49"/>
  <c r="AW20" i="49"/>
  <c r="AV20" i="49"/>
  <c r="AU20" i="49"/>
  <c r="AT20" i="49"/>
  <c r="AS20" i="49"/>
  <c r="AR20" i="49"/>
  <c r="AQ20" i="49"/>
  <c r="AP20" i="49"/>
  <c r="AO20" i="49"/>
  <c r="AN20" i="49"/>
  <c r="AM20" i="49"/>
  <c r="AL20" i="49"/>
  <c r="AK20" i="49"/>
  <c r="AJ20" i="49"/>
  <c r="AI20" i="49"/>
  <c r="AH20" i="49"/>
  <c r="BK19" i="49"/>
  <c r="BJ19" i="49"/>
  <c r="BI19" i="49"/>
  <c r="BH19" i="49"/>
  <c r="BG19" i="49"/>
  <c r="BF19" i="49"/>
  <c r="BE19" i="49"/>
  <c r="BD19" i="49"/>
  <c r="BC19" i="49"/>
  <c r="BB19" i="49"/>
  <c r="BA19" i="49"/>
  <c r="AZ19" i="49"/>
  <c r="AY19" i="49"/>
  <c r="AX19" i="49"/>
  <c r="AW19" i="49"/>
  <c r="AV19" i="49"/>
  <c r="AU19" i="49"/>
  <c r="AT19" i="49"/>
  <c r="AS19" i="49"/>
  <c r="AR19" i="49"/>
  <c r="AQ19" i="49"/>
  <c r="AP19" i="49"/>
  <c r="AO19" i="49"/>
  <c r="AN19" i="49"/>
  <c r="AM19" i="49"/>
  <c r="AL19" i="49"/>
  <c r="AK19" i="49"/>
  <c r="AJ19" i="49"/>
  <c r="AI19" i="49"/>
  <c r="AH19" i="49"/>
  <c r="BK18" i="49"/>
  <c r="BJ18" i="49"/>
  <c r="BI18" i="49"/>
  <c r="BH18" i="49"/>
  <c r="BG18" i="49"/>
  <c r="BF18" i="49"/>
  <c r="BE18" i="49"/>
  <c r="BD18" i="49"/>
  <c r="BC18" i="49"/>
  <c r="BB18" i="49"/>
  <c r="BA18" i="49"/>
  <c r="AZ18" i="49"/>
  <c r="AY18" i="49"/>
  <c r="AX18" i="49"/>
  <c r="AW18" i="49"/>
  <c r="AV18" i="49"/>
  <c r="AU18" i="49"/>
  <c r="AT18" i="49"/>
  <c r="AS18" i="49"/>
  <c r="AR18" i="49"/>
  <c r="AQ18" i="49"/>
  <c r="AP18" i="49"/>
  <c r="AO18" i="49"/>
  <c r="AN18" i="49"/>
  <c r="AM18" i="49"/>
  <c r="AL18" i="49"/>
  <c r="AK18" i="49"/>
  <c r="AJ18" i="49"/>
  <c r="AI18" i="49"/>
  <c r="AH18" i="49"/>
  <c r="BK17" i="49"/>
  <c r="BJ17" i="49"/>
  <c r="BI17" i="49"/>
  <c r="BH17" i="49"/>
  <c r="BG17" i="49"/>
  <c r="BF17" i="49"/>
  <c r="BE17" i="49"/>
  <c r="BD17" i="49"/>
  <c r="BC17" i="49"/>
  <c r="BB17" i="49"/>
  <c r="BA17" i="49"/>
  <c r="AZ17" i="49"/>
  <c r="AY17" i="49"/>
  <c r="AX17" i="49"/>
  <c r="AW17" i="49"/>
  <c r="AV17" i="49"/>
  <c r="AU17" i="49"/>
  <c r="AT17" i="49"/>
  <c r="AS17" i="49"/>
  <c r="AR17" i="49"/>
  <c r="AQ17" i="49"/>
  <c r="AP17" i="49"/>
  <c r="AO17" i="49"/>
  <c r="AN17" i="49"/>
  <c r="AM17" i="49"/>
  <c r="AL17" i="49"/>
  <c r="AK17" i="49"/>
  <c r="AJ17" i="49"/>
  <c r="AI17" i="49"/>
  <c r="AH17" i="49"/>
  <c r="BK16" i="49"/>
  <c r="BJ16" i="49"/>
  <c r="BI16" i="49"/>
  <c r="BH16" i="49"/>
  <c r="BG16" i="49"/>
  <c r="BF16" i="49"/>
  <c r="BE16" i="49"/>
  <c r="BD16" i="49"/>
  <c r="BC16" i="49"/>
  <c r="BB16" i="49"/>
  <c r="BA16" i="49"/>
  <c r="AZ16" i="49"/>
  <c r="AY16" i="49"/>
  <c r="AX16" i="49"/>
  <c r="AW16" i="49"/>
  <c r="AV16" i="49"/>
  <c r="AU16" i="49"/>
  <c r="AT16" i="49"/>
  <c r="AS16" i="49"/>
  <c r="AR16" i="49"/>
  <c r="AQ16" i="49"/>
  <c r="AP16" i="49"/>
  <c r="AO16" i="49"/>
  <c r="AN16" i="49"/>
  <c r="AM16" i="49"/>
  <c r="AL16" i="49"/>
  <c r="AK16" i="49"/>
  <c r="AJ16" i="49"/>
  <c r="AI16" i="49"/>
  <c r="AH16" i="49"/>
  <c r="BK15" i="49"/>
  <c r="BJ15" i="49"/>
  <c r="BI15" i="49"/>
  <c r="BH15" i="49"/>
  <c r="BG15" i="49"/>
  <c r="BF15" i="49"/>
  <c r="BE15" i="49"/>
  <c r="BD15" i="49"/>
  <c r="BC15" i="49"/>
  <c r="BB15" i="49"/>
  <c r="BA15" i="49"/>
  <c r="AZ15" i="49"/>
  <c r="AY15" i="49"/>
  <c r="AX15" i="49"/>
  <c r="AW15" i="49"/>
  <c r="AV15" i="49"/>
  <c r="AU15" i="49"/>
  <c r="AT15" i="49"/>
  <c r="AS15" i="49"/>
  <c r="AR15" i="49"/>
  <c r="AQ15" i="49"/>
  <c r="AP15" i="49"/>
  <c r="AO15" i="49"/>
  <c r="AN15" i="49"/>
  <c r="AM15" i="49"/>
  <c r="AL15" i="49"/>
  <c r="AK15" i="49"/>
  <c r="AJ15" i="49"/>
  <c r="AI15" i="49"/>
  <c r="AH15" i="49"/>
  <c r="BK14" i="49"/>
  <c r="BJ14" i="49"/>
  <c r="BI14" i="49"/>
  <c r="BH14" i="49"/>
  <c r="BG14" i="49"/>
  <c r="BF14" i="49"/>
  <c r="BE14" i="49"/>
  <c r="BD14" i="49"/>
  <c r="BC14" i="49"/>
  <c r="BB14" i="49"/>
  <c r="BA14" i="49"/>
  <c r="AZ14" i="49"/>
  <c r="AY14" i="49"/>
  <c r="AX14" i="49"/>
  <c r="AW14" i="49"/>
  <c r="AV14" i="49"/>
  <c r="AU14" i="49"/>
  <c r="AT14" i="49"/>
  <c r="AS14" i="49"/>
  <c r="AR14" i="49"/>
  <c r="AQ14" i="49"/>
  <c r="AP14" i="49"/>
  <c r="AO14" i="49"/>
  <c r="AN14" i="49"/>
  <c r="AM14" i="49"/>
  <c r="AL14" i="49"/>
  <c r="AK14" i="49"/>
  <c r="AJ14" i="49"/>
  <c r="AI14" i="49"/>
  <c r="AH14" i="49"/>
  <c r="BK13" i="49"/>
  <c r="BJ13" i="49"/>
  <c r="BI13" i="49"/>
  <c r="BH13" i="49"/>
  <c r="BG13" i="49"/>
  <c r="BF13" i="49"/>
  <c r="BE13" i="49"/>
  <c r="BD13" i="49"/>
  <c r="BC13" i="49"/>
  <c r="BB13" i="49"/>
  <c r="BA13" i="49"/>
  <c r="AZ13" i="49"/>
  <c r="AY13" i="49"/>
  <c r="AX13" i="49"/>
  <c r="AW13" i="49"/>
  <c r="AV13" i="49"/>
  <c r="AU13" i="49"/>
  <c r="AT13" i="49"/>
  <c r="AS13" i="49"/>
  <c r="AR13" i="49"/>
  <c r="AQ13" i="49"/>
  <c r="AP13" i="49"/>
  <c r="AO13" i="49"/>
  <c r="AN13" i="49"/>
  <c r="AM13" i="49"/>
  <c r="AL13" i="49"/>
  <c r="AK13" i="49"/>
  <c r="AJ13" i="49"/>
  <c r="AI13" i="49"/>
  <c r="AH13" i="49"/>
  <c r="BK12" i="49"/>
  <c r="BJ12" i="49"/>
  <c r="BI12" i="49"/>
  <c r="BH12" i="49"/>
  <c r="BG12" i="49"/>
  <c r="BF12" i="49"/>
  <c r="BE12" i="49"/>
  <c r="BD12" i="49"/>
  <c r="BC12" i="49"/>
  <c r="BB12" i="49"/>
  <c r="BA12" i="49"/>
  <c r="AZ12" i="49"/>
  <c r="AY12" i="49"/>
  <c r="AX12" i="49"/>
  <c r="AW12" i="49"/>
  <c r="AV12" i="49"/>
  <c r="AU12" i="49"/>
  <c r="AT12" i="49"/>
  <c r="AS12" i="49"/>
  <c r="AR12" i="49"/>
  <c r="AQ12" i="49"/>
  <c r="AP12" i="49"/>
  <c r="AO12" i="49"/>
  <c r="AN12" i="49"/>
  <c r="AM12" i="49"/>
  <c r="AL12" i="49"/>
  <c r="AK12" i="49"/>
  <c r="AJ12" i="49"/>
  <c r="AI12" i="49"/>
  <c r="AH12" i="49"/>
  <c r="BK11" i="49"/>
  <c r="BJ11" i="49"/>
  <c r="BI11" i="49"/>
  <c r="BH11" i="49"/>
  <c r="BG11" i="49"/>
  <c r="BF11" i="49"/>
  <c r="BE11" i="49"/>
  <c r="BD11" i="49"/>
  <c r="BC11" i="49"/>
  <c r="BB11" i="49"/>
  <c r="BA11" i="49"/>
  <c r="AZ11" i="49"/>
  <c r="AY11" i="49"/>
  <c r="AX11" i="49"/>
  <c r="AW11" i="49"/>
  <c r="AV11" i="49"/>
  <c r="AU11" i="49"/>
  <c r="AT11" i="49"/>
  <c r="AS11" i="49"/>
  <c r="AR11" i="49"/>
  <c r="AQ11" i="49"/>
  <c r="AP11" i="49"/>
  <c r="AO11" i="49"/>
  <c r="AN11" i="49"/>
  <c r="AM11" i="49"/>
  <c r="AL11" i="49"/>
  <c r="AK11" i="49"/>
  <c r="AJ11" i="49"/>
  <c r="AI11" i="49"/>
  <c r="AH11" i="49"/>
  <c r="BK10" i="49"/>
  <c r="BJ10" i="49"/>
  <c r="BI10" i="49"/>
  <c r="BH10" i="49"/>
  <c r="BG10" i="49"/>
  <c r="BF10" i="49"/>
  <c r="BE10" i="49"/>
  <c r="BD10" i="49"/>
  <c r="BC10" i="49"/>
  <c r="BB10" i="49"/>
  <c r="BA10" i="49"/>
  <c r="AZ10" i="49"/>
  <c r="AY10" i="49"/>
  <c r="AX10" i="49"/>
  <c r="AW10" i="49"/>
  <c r="AV10" i="49"/>
  <c r="AU10" i="49"/>
  <c r="AT10" i="49"/>
  <c r="AS10" i="49"/>
  <c r="AR10" i="49"/>
  <c r="AQ10" i="49"/>
  <c r="AP10" i="49"/>
  <c r="AO10" i="49"/>
  <c r="AN10" i="49"/>
  <c r="AM10" i="49"/>
  <c r="AL10" i="49"/>
  <c r="AK10" i="49"/>
  <c r="AJ10" i="49"/>
  <c r="AI10" i="49"/>
  <c r="AH10" i="49"/>
  <c r="BK9" i="49"/>
  <c r="BJ9" i="49"/>
  <c r="BI9" i="49"/>
  <c r="BH9" i="49"/>
  <c r="BG9" i="49"/>
  <c r="BF9" i="49"/>
  <c r="BE9" i="49"/>
  <c r="BD9" i="49"/>
  <c r="BC9" i="49"/>
  <c r="BB9" i="49"/>
  <c r="BA9" i="49"/>
  <c r="AZ9" i="49"/>
  <c r="AY9" i="49"/>
  <c r="AX9" i="49"/>
  <c r="AW9" i="49"/>
  <c r="AV9" i="49"/>
  <c r="AU9" i="49"/>
  <c r="AT9" i="49"/>
  <c r="AS9" i="49"/>
  <c r="AR9" i="49"/>
  <c r="AQ9" i="49"/>
  <c r="AP9" i="49"/>
  <c r="AO9" i="49"/>
  <c r="AN9" i="49"/>
  <c r="AM9" i="49"/>
  <c r="AL9" i="49"/>
  <c r="AK9" i="49"/>
  <c r="AJ9" i="49"/>
  <c r="AI9" i="49"/>
  <c r="AH9" i="49"/>
  <c r="BK8" i="49"/>
  <c r="BJ8" i="49"/>
  <c r="BI8" i="49"/>
  <c r="BH8" i="49"/>
  <c r="BG8" i="49"/>
  <c r="BF8" i="49"/>
  <c r="BE8" i="49"/>
  <c r="BD8" i="49"/>
  <c r="BC8" i="49"/>
  <c r="BB8" i="49"/>
  <c r="BA8" i="49"/>
  <c r="AZ8" i="49"/>
  <c r="AY8" i="49"/>
  <c r="AX8" i="49"/>
  <c r="AW8" i="49"/>
  <c r="AV8" i="49"/>
  <c r="AU8" i="49"/>
  <c r="AT8" i="49"/>
  <c r="AS8" i="49"/>
  <c r="AR8" i="49"/>
  <c r="AQ8" i="49"/>
  <c r="AP8" i="49"/>
  <c r="AO8" i="49"/>
  <c r="AN8" i="49"/>
  <c r="AM8" i="49"/>
  <c r="AL8" i="49"/>
  <c r="AK8" i="49"/>
  <c r="AJ8" i="49"/>
  <c r="AI8" i="49"/>
  <c r="AH8" i="49"/>
  <c r="BK7" i="49"/>
  <c r="BJ7" i="49"/>
  <c r="BI7" i="49"/>
  <c r="BH7" i="49"/>
  <c r="BG7" i="49"/>
  <c r="BF7" i="49"/>
  <c r="BE7" i="49"/>
  <c r="BD7" i="49"/>
  <c r="BC7" i="49"/>
  <c r="BB7" i="49"/>
  <c r="BA7" i="49"/>
  <c r="AZ7" i="49"/>
  <c r="AY7" i="49"/>
  <c r="AX7" i="49"/>
  <c r="AW7" i="49"/>
  <c r="AV7" i="49"/>
  <c r="AU7" i="49"/>
  <c r="AT7" i="49"/>
  <c r="AS7" i="49"/>
  <c r="AR7" i="49"/>
  <c r="AQ7" i="49"/>
  <c r="AP7" i="49"/>
  <c r="AO7" i="49"/>
  <c r="AN7" i="49"/>
  <c r="AM7" i="49"/>
  <c r="AL7" i="49"/>
  <c r="AK7" i="49"/>
  <c r="AJ7" i="49"/>
  <c r="AI7" i="49"/>
  <c r="AH7" i="49"/>
  <c r="BK6" i="49"/>
  <c r="BJ6" i="49"/>
  <c r="BI6" i="49"/>
  <c r="BH6" i="49"/>
  <c r="BG6" i="49"/>
  <c r="BF6" i="49"/>
  <c r="BE6" i="49"/>
  <c r="BD6" i="49"/>
  <c r="BC6" i="49"/>
  <c r="BB6" i="49"/>
  <c r="BA6" i="49"/>
  <c r="AZ6" i="49"/>
  <c r="AY6" i="49"/>
  <c r="AX6" i="49"/>
  <c r="AW6" i="49"/>
  <c r="AV6" i="49"/>
  <c r="AU6" i="49"/>
  <c r="AT6" i="49"/>
  <c r="AS6" i="49"/>
  <c r="AR6" i="49"/>
  <c r="AQ6" i="49"/>
  <c r="AP6" i="49"/>
  <c r="AO6" i="49"/>
  <c r="AN6" i="49"/>
  <c r="AM6" i="49"/>
  <c r="AL6" i="49"/>
  <c r="AK6" i="49"/>
  <c r="AJ6" i="49"/>
  <c r="AI6" i="49"/>
  <c r="AH6" i="49"/>
  <c r="BK5" i="49"/>
  <c r="BJ5" i="49"/>
  <c r="BI5" i="49"/>
  <c r="BH5" i="49"/>
  <c r="BG5" i="49"/>
  <c r="BF5" i="49"/>
  <c r="BE5" i="49"/>
  <c r="BD5" i="49"/>
  <c r="BC5" i="49"/>
  <c r="BB5" i="49"/>
  <c r="BA5" i="49"/>
  <c r="AZ5" i="49"/>
  <c r="AY5" i="49"/>
  <c r="AX5" i="49"/>
  <c r="AW5" i="49"/>
  <c r="AV5" i="49"/>
  <c r="AU5" i="49"/>
  <c r="AT5" i="49"/>
  <c r="AS5" i="49"/>
  <c r="AR5" i="49"/>
  <c r="AQ5" i="49"/>
  <c r="AP5" i="49"/>
  <c r="AO5" i="49"/>
  <c r="AN5" i="49"/>
  <c r="AM5" i="49"/>
  <c r="AL5" i="49"/>
  <c r="AK5" i="49"/>
  <c r="AJ5" i="49"/>
  <c r="AI5" i="49"/>
  <c r="AH5" i="49"/>
  <c r="BK4" i="49"/>
  <c r="BJ4" i="49"/>
  <c r="BI4" i="49"/>
  <c r="BH4" i="49"/>
  <c r="BG4" i="49"/>
  <c r="BF4" i="49"/>
  <c r="BE4" i="49"/>
  <c r="BD4" i="49"/>
  <c r="BC4" i="49"/>
  <c r="BB4" i="49"/>
  <c r="BA4" i="49"/>
  <c r="AZ4" i="49"/>
  <c r="AY4" i="49"/>
  <c r="AX4" i="49"/>
  <c r="AW4" i="49"/>
  <c r="AV4" i="49"/>
  <c r="AU4" i="49"/>
  <c r="AT4" i="49"/>
  <c r="AS4" i="49"/>
  <c r="AR4" i="49"/>
  <c r="AQ4" i="49"/>
  <c r="AP4" i="49"/>
  <c r="AO4" i="49"/>
  <c r="AN4" i="49"/>
  <c r="AM4" i="49"/>
  <c r="AL4" i="49"/>
  <c r="AK4" i="49"/>
  <c r="AJ4" i="49"/>
  <c r="AI4" i="49"/>
  <c r="AH4" i="49"/>
  <c r="BK3" i="49"/>
  <c r="BJ3" i="49"/>
  <c r="BI3" i="49"/>
  <c r="BH3" i="49"/>
  <c r="BG3" i="49"/>
  <c r="BF3" i="49"/>
  <c r="BE3" i="49"/>
  <c r="BD3" i="49"/>
  <c r="BC3" i="49"/>
  <c r="BB3" i="49"/>
  <c r="BA3" i="49"/>
  <c r="AZ3" i="49"/>
  <c r="AY3" i="49"/>
  <c r="AX3" i="49"/>
  <c r="AW3" i="49"/>
  <c r="AV3" i="49"/>
  <c r="AU3" i="49"/>
  <c r="AT3" i="49"/>
  <c r="AS3" i="49"/>
  <c r="AR3" i="49"/>
  <c r="AQ3" i="49"/>
  <c r="AP3" i="49"/>
  <c r="AO3" i="49"/>
  <c r="AN3" i="49"/>
  <c r="AM3" i="49"/>
  <c r="AL3" i="49"/>
  <c r="AK3" i="49"/>
  <c r="AJ3" i="49"/>
  <c r="AI3" i="49"/>
  <c r="AH3" i="49"/>
  <c r="BK2" i="49"/>
  <c r="BJ2" i="49"/>
  <c r="BI2" i="49"/>
  <c r="BH2" i="49"/>
  <c r="BG2" i="49"/>
  <c r="BF2" i="49"/>
  <c r="BE2" i="49"/>
  <c r="BD2" i="49"/>
  <c r="BC2" i="49"/>
  <c r="BB2" i="49"/>
  <c r="BA2" i="49"/>
  <c r="AZ2" i="49"/>
  <c r="AY2" i="49"/>
  <c r="AX2" i="49"/>
  <c r="AW2" i="49"/>
  <c r="AV2" i="49"/>
  <c r="AU2" i="49"/>
  <c r="AT2" i="49"/>
  <c r="AS2" i="49"/>
  <c r="AR2" i="49"/>
  <c r="AQ2" i="49"/>
  <c r="AP2" i="49"/>
  <c r="AO2" i="49"/>
  <c r="AN2" i="49"/>
  <c r="AM2" i="49"/>
  <c r="AL2" i="49"/>
  <c r="AK2" i="49"/>
  <c r="AJ2" i="49"/>
  <c r="AI2" i="49"/>
  <c r="AH2" i="49"/>
  <c r="B47" i="48"/>
  <c r="B46" i="48"/>
  <c r="B45" i="48"/>
  <c r="B48" i="48" s="1"/>
  <c r="B43" i="48"/>
  <c r="B42" i="48"/>
  <c r="B44" i="48" s="1"/>
  <c r="B50" i="48" s="1"/>
  <c r="B41" i="48"/>
  <c r="BK37" i="48"/>
  <c r="BJ37" i="48"/>
  <c r="BI37" i="48"/>
  <c r="BH37" i="48"/>
  <c r="BG37" i="48"/>
  <c r="BF37" i="48"/>
  <c r="BE37" i="48"/>
  <c r="BD37" i="48"/>
  <c r="BC37" i="48"/>
  <c r="BB37" i="48"/>
  <c r="BA37" i="48"/>
  <c r="AZ37" i="48"/>
  <c r="AY37" i="48"/>
  <c r="AX37" i="48"/>
  <c r="AW37" i="48"/>
  <c r="AV37" i="48"/>
  <c r="AU37" i="48"/>
  <c r="AT37" i="48"/>
  <c r="AS37" i="48"/>
  <c r="AR37" i="48"/>
  <c r="AQ37" i="48"/>
  <c r="AP37" i="48"/>
  <c r="AO37" i="48"/>
  <c r="AN37" i="48"/>
  <c r="AM37" i="48"/>
  <c r="AL37" i="48"/>
  <c r="AK37" i="48"/>
  <c r="AJ37" i="48"/>
  <c r="AI37" i="48"/>
  <c r="AH37" i="48"/>
  <c r="BK36" i="48"/>
  <c r="BJ36" i="48"/>
  <c r="BI36" i="48"/>
  <c r="BH36" i="48"/>
  <c r="BG36" i="48"/>
  <c r="BF36" i="48"/>
  <c r="BE36" i="48"/>
  <c r="BD36" i="48"/>
  <c r="BC36" i="48"/>
  <c r="BB36" i="48"/>
  <c r="BA36" i="48"/>
  <c r="AZ36" i="48"/>
  <c r="AY36" i="48"/>
  <c r="AX36" i="48"/>
  <c r="AW36" i="48"/>
  <c r="AV36" i="48"/>
  <c r="AU36" i="48"/>
  <c r="AT36" i="48"/>
  <c r="AS36" i="48"/>
  <c r="AR36" i="48"/>
  <c r="AQ36" i="48"/>
  <c r="AP36" i="48"/>
  <c r="AO36" i="48"/>
  <c r="AN36" i="48"/>
  <c r="AM36" i="48"/>
  <c r="AL36" i="48"/>
  <c r="AK36" i="48"/>
  <c r="AJ36" i="48"/>
  <c r="AI36" i="48"/>
  <c r="AH36" i="48"/>
  <c r="BK35" i="48"/>
  <c r="BJ35" i="48"/>
  <c r="BI35" i="48"/>
  <c r="BH35" i="48"/>
  <c r="BG35" i="48"/>
  <c r="BF35" i="48"/>
  <c r="BE35" i="48"/>
  <c r="BD35" i="48"/>
  <c r="BC35" i="48"/>
  <c r="BB35" i="48"/>
  <c r="BA35" i="48"/>
  <c r="AZ35" i="48"/>
  <c r="AY35" i="48"/>
  <c r="AX35" i="48"/>
  <c r="AW35" i="48"/>
  <c r="AV35" i="48"/>
  <c r="AU35" i="48"/>
  <c r="AT35" i="48"/>
  <c r="AS35" i="48"/>
  <c r="AR35" i="48"/>
  <c r="AQ35" i="48"/>
  <c r="AP35" i="48"/>
  <c r="AO35" i="48"/>
  <c r="AN35" i="48"/>
  <c r="AM35" i="48"/>
  <c r="AL35" i="48"/>
  <c r="AK35" i="48"/>
  <c r="AJ35" i="48"/>
  <c r="AI35" i="48"/>
  <c r="AH35" i="48"/>
  <c r="BK34" i="48"/>
  <c r="BJ34" i="48"/>
  <c r="BI34" i="48"/>
  <c r="BH34" i="48"/>
  <c r="BG34" i="48"/>
  <c r="BF34" i="48"/>
  <c r="BE34" i="48"/>
  <c r="BD34" i="48"/>
  <c r="BC34" i="48"/>
  <c r="BB34" i="48"/>
  <c r="BA34" i="48"/>
  <c r="AZ34" i="48"/>
  <c r="AY34" i="48"/>
  <c r="AX34" i="48"/>
  <c r="AW34" i="48"/>
  <c r="AV34" i="48"/>
  <c r="AU34" i="48"/>
  <c r="AT34" i="48"/>
  <c r="AS34" i="48"/>
  <c r="AR34" i="48"/>
  <c r="AQ34" i="48"/>
  <c r="AP34" i="48"/>
  <c r="AO34" i="48"/>
  <c r="AN34" i="48"/>
  <c r="AM34" i="48"/>
  <c r="AL34" i="48"/>
  <c r="AK34" i="48"/>
  <c r="AJ34" i="48"/>
  <c r="AI34" i="48"/>
  <c r="AH34" i="48"/>
  <c r="BK33" i="48"/>
  <c r="BJ33" i="48"/>
  <c r="BI33" i="48"/>
  <c r="BH33" i="48"/>
  <c r="BG33" i="48"/>
  <c r="BF33" i="48"/>
  <c r="BE33" i="48"/>
  <c r="BD33" i="48"/>
  <c r="BC33" i="48"/>
  <c r="BB33" i="48"/>
  <c r="BA33" i="48"/>
  <c r="AZ33" i="48"/>
  <c r="AY33" i="48"/>
  <c r="AX33" i="48"/>
  <c r="AW33" i="48"/>
  <c r="AV33" i="48"/>
  <c r="AU33" i="48"/>
  <c r="AT33" i="48"/>
  <c r="AS33" i="48"/>
  <c r="AR33" i="48"/>
  <c r="AQ33" i="48"/>
  <c r="AP33" i="48"/>
  <c r="AO33" i="48"/>
  <c r="AN33" i="48"/>
  <c r="AM33" i="48"/>
  <c r="AL33" i="48"/>
  <c r="AK33" i="48"/>
  <c r="AJ33" i="48"/>
  <c r="AI33" i="48"/>
  <c r="AH33" i="48"/>
  <c r="BK32" i="48"/>
  <c r="BJ32" i="48"/>
  <c r="BI32" i="48"/>
  <c r="BH32" i="48"/>
  <c r="BG32" i="48"/>
  <c r="BF32" i="48"/>
  <c r="BE32" i="48"/>
  <c r="BD32" i="48"/>
  <c r="BC32" i="48"/>
  <c r="BB32" i="48"/>
  <c r="BA32" i="48"/>
  <c r="AZ32" i="48"/>
  <c r="AY32" i="48"/>
  <c r="AX32" i="48"/>
  <c r="AW32" i="48"/>
  <c r="AV32" i="48"/>
  <c r="AU32" i="48"/>
  <c r="AT32" i="48"/>
  <c r="AS32" i="48"/>
  <c r="AR32" i="48"/>
  <c r="AQ32" i="48"/>
  <c r="AP32" i="48"/>
  <c r="AO32" i="48"/>
  <c r="AN32" i="48"/>
  <c r="AM32" i="48"/>
  <c r="AL32" i="48"/>
  <c r="AK32" i="48"/>
  <c r="AJ32" i="48"/>
  <c r="AI32" i="48"/>
  <c r="AH32" i="48"/>
  <c r="BK31" i="48"/>
  <c r="BJ31" i="48"/>
  <c r="BI31" i="48"/>
  <c r="BH31" i="48"/>
  <c r="BG31" i="48"/>
  <c r="BF31" i="48"/>
  <c r="BE31" i="48"/>
  <c r="BD31" i="48"/>
  <c r="BC31" i="48"/>
  <c r="BB31" i="48"/>
  <c r="BA31" i="48"/>
  <c r="AZ31" i="48"/>
  <c r="AY31" i="48"/>
  <c r="AX31" i="48"/>
  <c r="AW31" i="48"/>
  <c r="AV31" i="48"/>
  <c r="AU31" i="48"/>
  <c r="AT31" i="48"/>
  <c r="AS31" i="48"/>
  <c r="AR31" i="48"/>
  <c r="AQ31" i="48"/>
  <c r="AP31" i="48"/>
  <c r="AO31" i="48"/>
  <c r="AN31" i="48"/>
  <c r="AM31" i="48"/>
  <c r="AL31" i="48"/>
  <c r="AK31" i="48"/>
  <c r="AJ31" i="48"/>
  <c r="AI31" i="48"/>
  <c r="AH31" i="48"/>
  <c r="BK30" i="48"/>
  <c r="BJ30" i="48"/>
  <c r="BI30" i="48"/>
  <c r="BH30" i="48"/>
  <c r="BG30" i="48"/>
  <c r="BF30" i="48"/>
  <c r="BE30" i="48"/>
  <c r="BD30" i="48"/>
  <c r="BC30" i="48"/>
  <c r="BB30" i="48"/>
  <c r="BA30" i="48"/>
  <c r="AZ30" i="48"/>
  <c r="AY30" i="48"/>
  <c r="AX30" i="48"/>
  <c r="AW30" i="48"/>
  <c r="AV30" i="48"/>
  <c r="AU30" i="48"/>
  <c r="AT30" i="48"/>
  <c r="AS30" i="48"/>
  <c r="AR30" i="48"/>
  <c r="AQ30" i="48"/>
  <c r="AP30" i="48"/>
  <c r="AO30" i="48"/>
  <c r="AN30" i="48"/>
  <c r="AM30" i="48"/>
  <c r="AL30" i="48"/>
  <c r="AK30" i="48"/>
  <c r="AJ30" i="48"/>
  <c r="AI30" i="48"/>
  <c r="AH30" i="48"/>
  <c r="BK29" i="48"/>
  <c r="BJ29" i="48"/>
  <c r="BI29" i="48"/>
  <c r="BH29" i="48"/>
  <c r="BG29" i="48"/>
  <c r="BF29" i="48"/>
  <c r="BE29" i="48"/>
  <c r="BD29" i="48"/>
  <c r="BC29" i="48"/>
  <c r="BB29" i="48"/>
  <c r="BA29" i="48"/>
  <c r="AZ29" i="48"/>
  <c r="AY29" i="48"/>
  <c r="AX29" i="48"/>
  <c r="AW29" i="48"/>
  <c r="AV29" i="48"/>
  <c r="AU29" i="48"/>
  <c r="AT29" i="48"/>
  <c r="AS29" i="48"/>
  <c r="AR29" i="48"/>
  <c r="AQ29" i="48"/>
  <c r="AP29" i="48"/>
  <c r="AO29" i="48"/>
  <c r="AN29" i="48"/>
  <c r="AM29" i="48"/>
  <c r="AL29" i="48"/>
  <c r="AK29" i="48"/>
  <c r="AJ29" i="48"/>
  <c r="AI29" i="48"/>
  <c r="AH29" i="48"/>
  <c r="BK28" i="48"/>
  <c r="BJ28" i="48"/>
  <c r="BI28" i="48"/>
  <c r="BH28" i="48"/>
  <c r="BG28" i="48"/>
  <c r="BF28" i="48"/>
  <c r="BE28" i="48"/>
  <c r="BD28" i="48"/>
  <c r="BC28" i="48"/>
  <c r="BB28" i="48"/>
  <c r="BA28" i="48"/>
  <c r="AZ28" i="48"/>
  <c r="AY28" i="48"/>
  <c r="AX28" i="48"/>
  <c r="AW28" i="48"/>
  <c r="AV28" i="48"/>
  <c r="AU28" i="48"/>
  <c r="AT28" i="48"/>
  <c r="AS28" i="48"/>
  <c r="AR28" i="48"/>
  <c r="AQ28" i="48"/>
  <c r="AP28" i="48"/>
  <c r="AO28" i="48"/>
  <c r="AN28" i="48"/>
  <c r="AM28" i="48"/>
  <c r="AL28" i="48"/>
  <c r="AK28" i="48"/>
  <c r="AJ28" i="48"/>
  <c r="AI28" i="48"/>
  <c r="AH28" i="48"/>
  <c r="BK27" i="48"/>
  <c r="BJ27" i="48"/>
  <c r="BI27" i="48"/>
  <c r="BH27" i="48"/>
  <c r="BG27" i="48"/>
  <c r="BF27" i="48"/>
  <c r="BE27" i="48"/>
  <c r="BD27" i="48"/>
  <c r="BC27" i="48"/>
  <c r="BB27" i="48"/>
  <c r="BA27" i="48"/>
  <c r="AZ27" i="48"/>
  <c r="AY27" i="48"/>
  <c r="AX27" i="48"/>
  <c r="AW27" i="48"/>
  <c r="AV27" i="48"/>
  <c r="AU27" i="48"/>
  <c r="AT27" i="48"/>
  <c r="AS27" i="48"/>
  <c r="AR27" i="48"/>
  <c r="AQ27" i="48"/>
  <c r="AP27" i="48"/>
  <c r="AO27" i="48"/>
  <c r="AN27" i="48"/>
  <c r="AM27" i="48"/>
  <c r="AL27" i="48"/>
  <c r="AK27" i="48"/>
  <c r="AJ27" i="48"/>
  <c r="AI27" i="48"/>
  <c r="AH27" i="48"/>
  <c r="BK26" i="48"/>
  <c r="BJ26" i="48"/>
  <c r="BI26" i="48"/>
  <c r="BH26" i="48"/>
  <c r="BG26" i="48"/>
  <c r="BF26" i="48"/>
  <c r="BE26" i="48"/>
  <c r="BD26" i="48"/>
  <c r="BC26" i="48"/>
  <c r="BB26" i="48"/>
  <c r="BA26" i="48"/>
  <c r="AZ26" i="48"/>
  <c r="AY26" i="48"/>
  <c r="AX26" i="48"/>
  <c r="AW26" i="48"/>
  <c r="AV26" i="48"/>
  <c r="AU26" i="48"/>
  <c r="AT26" i="48"/>
  <c r="AS26" i="48"/>
  <c r="AR26" i="48"/>
  <c r="AQ26" i="48"/>
  <c r="AP26" i="48"/>
  <c r="AO26" i="48"/>
  <c r="AN26" i="48"/>
  <c r="AM26" i="48"/>
  <c r="AL26" i="48"/>
  <c r="AK26" i="48"/>
  <c r="AJ26" i="48"/>
  <c r="AI26" i="48"/>
  <c r="AH26" i="48"/>
  <c r="BK25" i="48"/>
  <c r="BJ25" i="48"/>
  <c r="BI25" i="48"/>
  <c r="BH25" i="48"/>
  <c r="BG25" i="48"/>
  <c r="BF25" i="48"/>
  <c r="BE25" i="48"/>
  <c r="BD25" i="48"/>
  <c r="BC25" i="48"/>
  <c r="BB25" i="48"/>
  <c r="BA25" i="48"/>
  <c r="AZ25" i="48"/>
  <c r="AY25" i="48"/>
  <c r="AX25" i="48"/>
  <c r="AW25" i="48"/>
  <c r="AV25" i="48"/>
  <c r="AU25" i="48"/>
  <c r="AT25" i="48"/>
  <c r="AS25" i="48"/>
  <c r="AR25" i="48"/>
  <c r="AQ25" i="48"/>
  <c r="AP25" i="48"/>
  <c r="AO25" i="48"/>
  <c r="AN25" i="48"/>
  <c r="AM25" i="48"/>
  <c r="AL25" i="48"/>
  <c r="AK25" i="48"/>
  <c r="AJ25" i="48"/>
  <c r="AI25" i="48"/>
  <c r="AH25" i="48"/>
  <c r="BK24" i="48"/>
  <c r="BJ24" i="48"/>
  <c r="BI24" i="48"/>
  <c r="BH24" i="48"/>
  <c r="BG24" i="48"/>
  <c r="BF24" i="48"/>
  <c r="BE24" i="48"/>
  <c r="BD24" i="48"/>
  <c r="BC24" i="48"/>
  <c r="BB24" i="48"/>
  <c r="BA24" i="48"/>
  <c r="AZ24" i="48"/>
  <c r="AY24" i="48"/>
  <c r="AX24" i="48"/>
  <c r="AW24" i="48"/>
  <c r="AV24" i="48"/>
  <c r="AU24" i="48"/>
  <c r="AT24" i="48"/>
  <c r="AS24" i="48"/>
  <c r="AR24" i="48"/>
  <c r="AQ24" i="48"/>
  <c r="AP24" i="48"/>
  <c r="AO24" i="48"/>
  <c r="AN24" i="48"/>
  <c r="AM24" i="48"/>
  <c r="AL24" i="48"/>
  <c r="AK24" i="48"/>
  <c r="AJ24" i="48"/>
  <c r="AI24" i="48"/>
  <c r="AH24" i="48"/>
  <c r="BK23" i="48"/>
  <c r="BJ23" i="48"/>
  <c r="BI23" i="48"/>
  <c r="BH23" i="48"/>
  <c r="BG23" i="48"/>
  <c r="BF23" i="48"/>
  <c r="BE23" i="48"/>
  <c r="BD23" i="48"/>
  <c r="BC23" i="48"/>
  <c r="BB23" i="48"/>
  <c r="BA23" i="48"/>
  <c r="AZ23" i="48"/>
  <c r="AY23" i="48"/>
  <c r="AX23" i="48"/>
  <c r="AW23" i="48"/>
  <c r="AV23" i="48"/>
  <c r="AU23" i="48"/>
  <c r="AT23" i="48"/>
  <c r="AS23" i="48"/>
  <c r="AR23" i="48"/>
  <c r="AQ23" i="48"/>
  <c r="AP23" i="48"/>
  <c r="AO23" i="48"/>
  <c r="AN23" i="48"/>
  <c r="AM23" i="48"/>
  <c r="AL23" i="48"/>
  <c r="AK23" i="48"/>
  <c r="AJ23" i="48"/>
  <c r="AI23" i="48"/>
  <c r="AH23" i="48"/>
  <c r="BK22" i="48"/>
  <c r="BJ22" i="48"/>
  <c r="BI22" i="48"/>
  <c r="BH22" i="48"/>
  <c r="BG22" i="48"/>
  <c r="BF22" i="48"/>
  <c r="BE22" i="48"/>
  <c r="BD22" i="48"/>
  <c r="BC22" i="48"/>
  <c r="BB22" i="48"/>
  <c r="BA22" i="48"/>
  <c r="AZ22" i="48"/>
  <c r="AY22" i="48"/>
  <c r="AX22" i="48"/>
  <c r="AW22" i="48"/>
  <c r="AV22" i="48"/>
  <c r="AU22" i="48"/>
  <c r="AT22" i="48"/>
  <c r="AS22" i="48"/>
  <c r="AR22" i="48"/>
  <c r="AQ22" i="48"/>
  <c r="AP22" i="48"/>
  <c r="AO22" i="48"/>
  <c r="AN22" i="48"/>
  <c r="AM22" i="48"/>
  <c r="AL22" i="48"/>
  <c r="AK22" i="48"/>
  <c r="AJ22" i="48"/>
  <c r="AI22" i="48"/>
  <c r="AH22" i="48"/>
  <c r="BK21" i="48"/>
  <c r="BJ21" i="48"/>
  <c r="BI21" i="48"/>
  <c r="BH21" i="48"/>
  <c r="BG21" i="48"/>
  <c r="BF21" i="48"/>
  <c r="BE21" i="48"/>
  <c r="BD21" i="48"/>
  <c r="BC21" i="48"/>
  <c r="BB21" i="48"/>
  <c r="BA21" i="48"/>
  <c r="AZ21" i="48"/>
  <c r="AY21" i="48"/>
  <c r="AX21" i="48"/>
  <c r="AW21" i="48"/>
  <c r="AV21" i="48"/>
  <c r="AU21" i="48"/>
  <c r="AT21" i="48"/>
  <c r="AS21" i="48"/>
  <c r="AR21" i="48"/>
  <c r="AQ21" i="48"/>
  <c r="AP21" i="48"/>
  <c r="AO21" i="48"/>
  <c r="AN21" i="48"/>
  <c r="AM21" i="48"/>
  <c r="AL21" i="48"/>
  <c r="AK21" i="48"/>
  <c r="AJ21" i="48"/>
  <c r="AI21" i="48"/>
  <c r="AH21" i="48"/>
  <c r="BK20" i="48"/>
  <c r="BJ20" i="48"/>
  <c r="BI20" i="48"/>
  <c r="BH20" i="48"/>
  <c r="BG20" i="48"/>
  <c r="BF20" i="48"/>
  <c r="BE20" i="48"/>
  <c r="BD20" i="48"/>
  <c r="BC20" i="48"/>
  <c r="BB20" i="48"/>
  <c r="BA20" i="48"/>
  <c r="AZ20" i="48"/>
  <c r="AY20" i="48"/>
  <c r="AX20" i="48"/>
  <c r="AW20" i="48"/>
  <c r="AV20" i="48"/>
  <c r="AU20" i="48"/>
  <c r="AT20" i="48"/>
  <c r="AS20" i="48"/>
  <c r="AR20" i="48"/>
  <c r="AQ20" i="48"/>
  <c r="AP20" i="48"/>
  <c r="AO20" i="48"/>
  <c r="AN20" i="48"/>
  <c r="AM20" i="48"/>
  <c r="AL20" i="48"/>
  <c r="AK20" i="48"/>
  <c r="AJ20" i="48"/>
  <c r="AI20" i="48"/>
  <c r="AH20" i="48"/>
  <c r="BK19" i="48"/>
  <c r="BJ19" i="48"/>
  <c r="BI19" i="48"/>
  <c r="BH19" i="48"/>
  <c r="BG19" i="48"/>
  <c r="BF19" i="48"/>
  <c r="BE19" i="48"/>
  <c r="BD19" i="48"/>
  <c r="BC19" i="48"/>
  <c r="BB19" i="48"/>
  <c r="BA19" i="48"/>
  <c r="AZ19" i="48"/>
  <c r="AY19" i="48"/>
  <c r="AX19" i="48"/>
  <c r="AW19" i="48"/>
  <c r="AV19" i="48"/>
  <c r="AU19" i="48"/>
  <c r="AT19" i="48"/>
  <c r="AS19" i="48"/>
  <c r="AR19" i="48"/>
  <c r="AQ19" i="48"/>
  <c r="AP19" i="48"/>
  <c r="AO19" i="48"/>
  <c r="AN19" i="48"/>
  <c r="AM19" i="48"/>
  <c r="AL19" i="48"/>
  <c r="AK19" i="48"/>
  <c r="AJ19" i="48"/>
  <c r="AI19" i="48"/>
  <c r="AH19" i="48"/>
  <c r="BK18" i="48"/>
  <c r="BJ18" i="48"/>
  <c r="BI18" i="48"/>
  <c r="BH18" i="48"/>
  <c r="BG18" i="48"/>
  <c r="BF18" i="48"/>
  <c r="BE18" i="48"/>
  <c r="BD18" i="48"/>
  <c r="BC18" i="48"/>
  <c r="BB18" i="48"/>
  <c r="BA18" i="48"/>
  <c r="AZ18" i="48"/>
  <c r="AY18" i="48"/>
  <c r="AX18" i="48"/>
  <c r="AW18" i="48"/>
  <c r="AV18" i="48"/>
  <c r="AU18" i="48"/>
  <c r="AT18" i="48"/>
  <c r="AS18" i="48"/>
  <c r="AR18" i="48"/>
  <c r="AQ18" i="48"/>
  <c r="AP18" i="48"/>
  <c r="AO18" i="48"/>
  <c r="AN18" i="48"/>
  <c r="AM18" i="48"/>
  <c r="AL18" i="48"/>
  <c r="AK18" i="48"/>
  <c r="AJ18" i="48"/>
  <c r="AI18" i="48"/>
  <c r="AH18" i="48"/>
  <c r="BK17" i="48"/>
  <c r="BJ17" i="48"/>
  <c r="BI17" i="48"/>
  <c r="BH17" i="48"/>
  <c r="BG17" i="48"/>
  <c r="BF17" i="48"/>
  <c r="BE17" i="48"/>
  <c r="BD17" i="48"/>
  <c r="BC17" i="48"/>
  <c r="BB17" i="48"/>
  <c r="BA17" i="48"/>
  <c r="AZ17" i="48"/>
  <c r="AY17" i="48"/>
  <c r="AX17" i="48"/>
  <c r="AW17" i="48"/>
  <c r="AV17" i="48"/>
  <c r="AU17" i="48"/>
  <c r="AT17" i="48"/>
  <c r="AS17" i="48"/>
  <c r="AR17" i="48"/>
  <c r="AQ17" i="48"/>
  <c r="AP17" i="48"/>
  <c r="AO17" i="48"/>
  <c r="AN17" i="48"/>
  <c r="AM17" i="48"/>
  <c r="AL17" i="48"/>
  <c r="AK17" i="48"/>
  <c r="AJ17" i="48"/>
  <c r="AI17" i="48"/>
  <c r="AH17" i="48"/>
  <c r="BK16" i="48"/>
  <c r="BJ16" i="48"/>
  <c r="BI16" i="48"/>
  <c r="BH16" i="48"/>
  <c r="BG16" i="48"/>
  <c r="BF16" i="48"/>
  <c r="BE16" i="48"/>
  <c r="BD16" i="48"/>
  <c r="BC16" i="48"/>
  <c r="BB16" i="48"/>
  <c r="BA16" i="48"/>
  <c r="AZ16" i="48"/>
  <c r="AY16" i="48"/>
  <c r="AX16" i="48"/>
  <c r="AW16" i="48"/>
  <c r="AV16" i="48"/>
  <c r="AU16" i="48"/>
  <c r="AT16" i="48"/>
  <c r="AS16" i="48"/>
  <c r="AR16" i="48"/>
  <c r="AQ16" i="48"/>
  <c r="AP16" i="48"/>
  <c r="AO16" i="48"/>
  <c r="AN16" i="48"/>
  <c r="AM16" i="48"/>
  <c r="AL16" i="48"/>
  <c r="AK16" i="48"/>
  <c r="AJ16" i="48"/>
  <c r="AI16" i="48"/>
  <c r="AH16" i="48"/>
  <c r="BK15" i="48"/>
  <c r="BJ15" i="48"/>
  <c r="BI15" i="48"/>
  <c r="BH15" i="48"/>
  <c r="BG15" i="48"/>
  <c r="BF15" i="48"/>
  <c r="BE15" i="48"/>
  <c r="BD15" i="48"/>
  <c r="BC15" i="48"/>
  <c r="BB15" i="48"/>
  <c r="BA15" i="48"/>
  <c r="AZ15" i="48"/>
  <c r="AY15" i="48"/>
  <c r="AX15" i="48"/>
  <c r="AW15" i="48"/>
  <c r="AV15" i="48"/>
  <c r="AU15" i="48"/>
  <c r="AT15" i="48"/>
  <c r="AS15" i="48"/>
  <c r="AR15" i="48"/>
  <c r="AQ15" i="48"/>
  <c r="AP15" i="48"/>
  <c r="AO15" i="48"/>
  <c r="AN15" i="48"/>
  <c r="AM15" i="48"/>
  <c r="AL15" i="48"/>
  <c r="AK15" i="48"/>
  <c r="AJ15" i="48"/>
  <c r="AI15" i="48"/>
  <c r="AH15" i="48"/>
  <c r="BK14" i="48"/>
  <c r="BJ14" i="48"/>
  <c r="BI14" i="48"/>
  <c r="BH14" i="48"/>
  <c r="BG14" i="48"/>
  <c r="BF14" i="48"/>
  <c r="BE14" i="48"/>
  <c r="BD14" i="48"/>
  <c r="BC14" i="48"/>
  <c r="BB14" i="48"/>
  <c r="BA14" i="48"/>
  <c r="AZ14" i="48"/>
  <c r="AY14" i="48"/>
  <c r="AX14" i="48"/>
  <c r="AW14" i="48"/>
  <c r="AV14" i="48"/>
  <c r="AU14" i="48"/>
  <c r="AT14" i="48"/>
  <c r="AS14" i="48"/>
  <c r="AR14" i="48"/>
  <c r="AQ14" i="48"/>
  <c r="AP14" i="48"/>
  <c r="AO14" i="48"/>
  <c r="AN14" i="48"/>
  <c r="AM14" i="48"/>
  <c r="AL14" i="48"/>
  <c r="AK14" i="48"/>
  <c r="AJ14" i="48"/>
  <c r="AI14" i="48"/>
  <c r="AH14" i="48"/>
  <c r="BK13" i="48"/>
  <c r="BJ13" i="48"/>
  <c r="BI13" i="48"/>
  <c r="BH13" i="48"/>
  <c r="BG13" i="48"/>
  <c r="BF13" i="48"/>
  <c r="BE13" i="48"/>
  <c r="BD13" i="48"/>
  <c r="BC13" i="48"/>
  <c r="BB13" i="48"/>
  <c r="BA13" i="48"/>
  <c r="AZ13" i="48"/>
  <c r="AY13" i="48"/>
  <c r="AX13" i="48"/>
  <c r="AW13" i="48"/>
  <c r="AV13" i="48"/>
  <c r="AU13" i="48"/>
  <c r="AT13" i="48"/>
  <c r="AS13" i="48"/>
  <c r="AR13" i="48"/>
  <c r="AQ13" i="48"/>
  <c r="AP13" i="48"/>
  <c r="AO13" i="48"/>
  <c r="AN13" i="48"/>
  <c r="AM13" i="48"/>
  <c r="AL13" i="48"/>
  <c r="AK13" i="48"/>
  <c r="AJ13" i="48"/>
  <c r="AI13" i="48"/>
  <c r="AH13" i="48"/>
  <c r="BK12" i="48"/>
  <c r="BJ12" i="48"/>
  <c r="BI12" i="48"/>
  <c r="BH12" i="48"/>
  <c r="BG12" i="48"/>
  <c r="BF12" i="48"/>
  <c r="BE12" i="48"/>
  <c r="BD12" i="48"/>
  <c r="BC12" i="48"/>
  <c r="BB12" i="48"/>
  <c r="BA12" i="48"/>
  <c r="AZ12" i="48"/>
  <c r="AY12" i="48"/>
  <c r="AX12" i="48"/>
  <c r="AW12" i="48"/>
  <c r="AV12" i="48"/>
  <c r="AU12" i="48"/>
  <c r="AT12" i="48"/>
  <c r="AS12" i="48"/>
  <c r="AR12" i="48"/>
  <c r="AQ12" i="48"/>
  <c r="AP12" i="48"/>
  <c r="AO12" i="48"/>
  <c r="AN12" i="48"/>
  <c r="AM12" i="48"/>
  <c r="AL12" i="48"/>
  <c r="AK12" i="48"/>
  <c r="AJ12" i="48"/>
  <c r="AI12" i="48"/>
  <c r="AH12" i="48"/>
  <c r="BK11" i="48"/>
  <c r="BJ11" i="48"/>
  <c r="BI11" i="48"/>
  <c r="BH11" i="48"/>
  <c r="BG11" i="48"/>
  <c r="BF11" i="48"/>
  <c r="BE11" i="48"/>
  <c r="BD11" i="48"/>
  <c r="BC11" i="48"/>
  <c r="BB11" i="48"/>
  <c r="BA11" i="48"/>
  <c r="AZ11" i="48"/>
  <c r="AY11" i="48"/>
  <c r="AX11" i="48"/>
  <c r="AW11" i="48"/>
  <c r="AV11" i="48"/>
  <c r="AU11" i="48"/>
  <c r="AT11" i="48"/>
  <c r="AS11" i="48"/>
  <c r="AR11" i="48"/>
  <c r="AQ11" i="48"/>
  <c r="AP11" i="48"/>
  <c r="AO11" i="48"/>
  <c r="AN11" i="48"/>
  <c r="AM11" i="48"/>
  <c r="AL11" i="48"/>
  <c r="AK11" i="48"/>
  <c r="AJ11" i="48"/>
  <c r="AI11" i="48"/>
  <c r="AH11" i="48"/>
  <c r="BK10" i="48"/>
  <c r="BJ10" i="48"/>
  <c r="BI10" i="48"/>
  <c r="BH10" i="48"/>
  <c r="BG10" i="48"/>
  <c r="BF10" i="48"/>
  <c r="BE10" i="48"/>
  <c r="BD10" i="48"/>
  <c r="BC10" i="48"/>
  <c r="BB10" i="48"/>
  <c r="BA10" i="48"/>
  <c r="AZ10" i="48"/>
  <c r="AY10" i="48"/>
  <c r="AX10" i="48"/>
  <c r="AW10" i="48"/>
  <c r="AV10" i="48"/>
  <c r="AU10" i="48"/>
  <c r="AT10" i="48"/>
  <c r="AS10" i="48"/>
  <c r="AR10" i="48"/>
  <c r="AQ10" i="48"/>
  <c r="AP10" i="48"/>
  <c r="AO10" i="48"/>
  <c r="AN10" i="48"/>
  <c r="AM10" i="48"/>
  <c r="AL10" i="48"/>
  <c r="AK10" i="48"/>
  <c r="AJ10" i="48"/>
  <c r="AI10" i="48"/>
  <c r="AH10" i="48"/>
  <c r="BK9" i="48"/>
  <c r="BJ9" i="48"/>
  <c r="BI9" i="48"/>
  <c r="BH9" i="48"/>
  <c r="BG9" i="48"/>
  <c r="BF9" i="48"/>
  <c r="BE9" i="48"/>
  <c r="BD9" i="48"/>
  <c r="BC9" i="48"/>
  <c r="BB9" i="48"/>
  <c r="BA9" i="48"/>
  <c r="AZ9" i="48"/>
  <c r="AY9" i="48"/>
  <c r="AX9" i="48"/>
  <c r="AW9" i="48"/>
  <c r="AV9" i="48"/>
  <c r="AU9" i="48"/>
  <c r="AT9" i="48"/>
  <c r="AS9" i="48"/>
  <c r="AR9" i="48"/>
  <c r="AQ9" i="48"/>
  <c r="AP9" i="48"/>
  <c r="AO9" i="48"/>
  <c r="AN9" i="48"/>
  <c r="AM9" i="48"/>
  <c r="AL9" i="48"/>
  <c r="AK9" i="48"/>
  <c r="AJ9" i="48"/>
  <c r="AI9" i="48"/>
  <c r="AH9" i="48"/>
  <c r="BK8" i="48"/>
  <c r="BJ8" i="48"/>
  <c r="BI8" i="48"/>
  <c r="BH8" i="48"/>
  <c r="BG8" i="48"/>
  <c r="BF8" i="48"/>
  <c r="BE8" i="48"/>
  <c r="BD8" i="48"/>
  <c r="BC8" i="48"/>
  <c r="BB8" i="48"/>
  <c r="BA8" i="48"/>
  <c r="AZ8" i="48"/>
  <c r="AY8" i="48"/>
  <c r="AX8" i="48"/>
  <c r="AW8" i="48"/>
  <c r="AV8" i="48"/>
  <c r="AU8" i="48"/>
  <c r="AT8" i="48"/>
  <c r="AS8" i="48"/>
  <c r="AR8" i="48"/>
  <c r="AQ8" i="48"/>
  <c r="AP8" i="48"/>
  <c r="AO8" i="48"/>
  <c r="AN8" i="48"/>
  <c r="AM8" i="48"/>
  <c r="AL8" i="48"/>
  <c r="AK8" i="48"/>
  <c r="AJ8" i="48"/>
  <c r="AI8" i="48"/>
  <c r="AH8" i="48"/>
  <c r="BK7" i="48"/>
  <c r="BJ7" i="48"/>
  <c r="BI7" i="48"/>
  <c r="BH7" i="48"/>
  <c r="BG7" i="48"/>
  <c r="BF7" i="48"/>
  <c r="BE7" i="48"/>
  <c r="BD7" i="48"/>
  <c r="BC7" i="48"/>
  <c r="BB7" i="48"/>
  <c r="BA7" i="48"/>
  <c r="AZ7" i="48"/>
  <c r="AY7" i="48"/>
  <c r="AX7" i="48"/>
  <c r="AW7" i="48"/>
  <c r="AV7" i="48"/>
  <c r="AU7" i="48"/>
  <c r="AT7" i="48"/>
  <c r="AS7" i="48"/>
  <c r="AR7" i="48"/>
  <c r="AQ7" i="48"/>
  <c r="AP7" i="48"/>
  <c r="AO7" i="48"/>
  <c r="AN7" i="48"/>
  <c r="AM7" i="48"/>
  <c r="AL7" i="48"/>
  <c r="AK7" i="48"/>
  <c r="AJ7" i="48"/>
  <c r="AI7" i="48"/>
  <c r="AH7" i="48"/>
  <c r="BK6" i="48"/>
  <c r="BJ6" i="48"/>
  <c r="BI6" i="48"/>
  <c r="BH6" i="48"/>
  <c r="BG6" i="48"/>
  <c r="BF6" i="48"/>
  <c r="BE6" i="48"/>
  <c r="BD6" i="48"/>
  <c r="BC6" i="48"/>
  <c r="BB6" i="48"/>
  <c r="BA6" i="48"/>
  <c r="AZ6" i="48"/>
  <c r="AY6" i="48"/>
  <c r="AX6" i="48"/>
  <c r="AW6" i="48"/>
  <c r="AV6" i="48"/>
  <c r="AU6" i="48"/>
  <c r="AT6" i="48"/>
  <c r="AS6" i="48"/>
  <c r="AR6" i="48"/>
  <c r="AQ6" i="48"/>
  <c r="AP6" i="48"/>
  <c r="AO6" i="48"/>
  <c r="AN6" i="48"/>
  <c r="AM6" i="48"/>
  <c r="AL6" i="48"/>
  <c r="AK6" i="48"/>
  <c r="AJ6" i="48"/>
  <c r="AI6" i="48"/>
  <c r="AH6" i="48"/>
  <c r="BK5" i="48"/>
  <c r="BJ5" i="48"/>
  <c r="BI5" i="48"/>
  <c r="BH5" i="48"/>
  <c r="BG5" i="48"/>
  <c r="BF5" i="48"/>
  <c r="BE5" i="48"/>
  <c r="BD5" i="48"/>
  <c r="BC5" i="48"/>
  <c r="BB5" i="48"/>
  <c r="BA5" i="48"/>
  <c r="AZ5" i="48"/>
  <c r="AY5" i="48"/>
  <c r="AX5" i="48"/>
  <c r="AW5" i="48"/>
  <c r="AV5" i="48"/>
  <c r="AU5" i="48"/>
  <c r="AT5" i="48"/>
  <c r="AS5" i="48"/>
  <c r="AR5" i="48"/>
  <c r="AQ5" i="48"/>
  <c r="AP5" i="48"/>
  <c r="AO5" i="48"/>
  <c r="AN5" i="48"/>
  <c r="AM5" i="48"/>
  <c r="AL5" i="48"/>
  <c r="AK5" i="48"/>
  <c r="AJ5" i="48"/>
  <c r="AI5" i="48"/>
  <c r="AH5" i="48"/>
  <c r="BK4" i="48"/>
  <c r="BJ4" i="48"/>
  <c r="BI4" i="48"/>
  <c r="BH4" i="48"/>
  <c r="BG4" i="48"/>
  <c r="BF4" i="48"/>
  <c r="BE4" i="48"/>
  <c r="BD4" i="48"/>
  <c r="BC4" i="48"/>
  <c r="BB4" i="48"/>
  <c r="BA4" i="48"/>
  <c r="AZ4" i="48"/>
  <c r="AY4" i="48"/>
  <c r="AX4" i="48"/>
  <c r="AW4" i="48"/>
  <c r="AV4" i="48"/>
  <c r="AU4" i="48"/>
  <c r="AT4" i="48"/>
  <c r="AS4" i="48"/>
  <c r="AR4" i="48"/>
  <c r="AQ4" i="48"/>
  <c r="AP4" i="48"/>
  <c r="AO4" i="48"/>
  <c r="AN4" i="48"/>
  <c r="AM4" i="48"/>
  <c r="AL4" i="48"/>
  <c r="AK4" i="48"/>
  <c r="AJ4" i="48"/>
  <c r="AI4" i="48"/>
  <c r="AH4" i="48"/>
  <c r="BK3" i="48"/>
  <c r="BJ3" i="48"/>
  <c r="BI3" i="48"/>
  <c r="BH3" i="48"/>
  <c r="BG3" i="48"/>
  <c r="BF3" i="48"/>
  <c r="BE3" i="48"/>
  <c r="BD3" i="48"/>
  <c r="BC3" i="48"/>
  <c r="BB3" i="48"/>
  <c r="BA3" i="48"/>
  <c r="AZ3" i="48"/>
  <c r="AY3" i="48"/>
  <c r="AX3" i="48"/>
  <c r="AW3" i="48"/>
  <c r="AV3" i="48"/>
  <c r="AU3" i="48"/>
  <c r="AT3" i="48"/>
  <c r="AS3" i="48"/>
  <c r="AR3" i="48"/>
  <c r="AQ3" i="48"/>
  <c r="AP3" i="48"/>
  <c r="AO3" i="48"/>
  <c r="AN3" i="48"/>
  <c r="AM3" i="48"/>
  <c r="AL3" i="48"/>
  <c r="AK3" i="48"/>
  <c r="AJ3" i="48"/>
  <c r="AI3" i="48"/>
  <c r="AH3" i="48"/>
  <c r="C45" i="48" s="1"/>
  <c r="BK2" i="48"/>
  <c r="BJ2" i="48"/>
  <c r="BI2" i="48"/>
  <c r="BH2" i="48"/>
  <c r="BG2" i="48"/>
  <c r="BF2" i="48"/>
  <c r="BE2" i="48"/>
  <c r="BD2" i="48"/>
  <c r="BC2" i="48"/>
  <c r="BB2" i="48"/>
  <c r="BA2" i="48"/>
  <c r="AZ2" i="48"/>
  <c r="AY2" i="48"/>
  <c r="AX2" i="48"/>
  <c r="AW2" i="48"/>
  <c r="AV2" i="48"/>
  <c r="AU2" i="48"/>
  <c r="AT2" i="48"/>
  <c r="AS2" i="48"/>
  <c r="AR2" i="48"/>
  <c r="AQ2" i="48"/>
  <c r="AP2" i="48"/>
  <c r="AO2" i="48"/>
  <c r="AN2" i="48"/>
  <c r="AM2" i="48"/>
  <c r="AL2" i="48"/>
  <c r="AK2" i="48"/>
  <c r="AJ2" i="48"/>
  <c r="AI2" i="48"/>
  <c r="AH2" i="48"/>
  <c r="A15" i="43"/>
  <c r="A14" i="43"/>
  <c r="A13" i="43"/>
  <c r="A12" i="43"/>
  <c r="A11" i="43"/>
  <c r="A10" i="43"/>
  <c r="A9" i="43"/>
  <c r="A8" i="43"/>
  <c r="A7" i="43"/>
  <c r="A6" i="43"/>
  <c r="A5" i="43"/>
  <c r="A4" i="43"/>
  <c r="A3" i="43"/>
  <c r="A2" i="43"/>
  <c r="S4" i="46"/>
  <c r="S3" i="46"/>
  <c r="AB15" i="43"/>
  <c r="AB14" i="43"/>
  <c r="AB13" i="43"/>
  <c r="AB12" i="43"/>
  <c r="AB11" i="43"/>
  <c r="AB10" i="43"/>
  <c r="AB9" i="43"/>
  <c r="AB8" i="43"/>
  <c r="AB7" i="43"/>
  <c r="AB6" i="43"/>
  <c r="AB5" i="43"/>
  <c r="AB4" i="43"/>
  <c r="AB3" i="43"/>
  <c r="O4" i="46" s="1"/>
  <c r="Q4" i="46" s="1"/>
  <c r="AB2" i="43"/>
  <c r="O3" i="46" l="1"/>
  <c r="P3" i="46" s="1"/>
  <c r="R3" i="46" s="1"/>
  <c r="B44" i="52"/>
  <c r="D47" i="52" s="1"/>
  <c r="B47" i="52"/>
  <c r="C41" i="52"/>
  <c r="C46" i="52" s="1"/>
  <c r="C45" i="52"/>
  <c r="C42" i="52"/>
  <c r="B48" i="52"/>
  <c r="G10" i="53"/>
  <c r="P10" i="53" s="1"/>
  <c r="V10" i="53" s="1"/>
  <c r="Y10" i="53" s="1"/>
  <c r="AD10" i="53" s="1"/>
  <c r="G11" i="53"/>
  <c r="P11" i="53" s="1"/>
  <c r="V11" i="53" s="1"/>
  <c r="Y11" i="53" s="1"/>
  <c r="G12" i="53"/>
  <c r="P12" i="53" s="1"/>
  <c r="V12" i="53" s="1"/>
  <c r="Y12" i="53" s="1"/>
  <c r="G13" i="53"/>
  <c r="P13" i="53" s="1"/>
  <c r="V13" i="53" s="1"/>
  <c r="Y13" i="53" s="1"/>
  <c r="G14" i="53"/>
  <c r="P14" i="53" s="1"/>
  <c r="V14" i="53" s="1"/>
  <c r="Y14" i="53" s="1"/>
  <c r="G15" i="53"/>
  <c r="P15" i="53" s="1"/>
  <c r="V15" i="53" s="1"/>
  <c r="Y15" i="53" s="1"/>
  <c r="G16" i="53"/>
  <c r="P16" i="53" s="1"/>
  <c r="V16" i="53" s="1"/>
  <c r="Y16" i="53" s="1"/>
  <c r="G17" i="53"/>
  <c r="P17" i="53" s="1"/>
  <c r="V17" i="53" s="1"/>
  <c r="Y17" i="53" s="1"/>
  <c r="G18" i="53"/>
  <c r="P18" i="53" s="1"/>
  <c r="V18" i="53" s="1"/>
  <c r="Y18" i="53" s="1"/>
  <c r="G19" i="53"/>
  <c r="P19" i="53" s="1"/>
  <c r="V19" i="53" s="1"/>
  <c r="Y19" i="53" s="1"/>
  <c r="G20" i="53"/>
  <c r="P20" i="53" s="1"/>
  <c r="V20" i="53" s="1"/>
  <c r="Y20" i="53" s="1"/>
  <c r="G21" i="53"/>
  <c r="P21" i="53" s="1"/>
  <c r="V21" i="53" s="1"/>
  <c r="Y21" i="53" s="1"/>
  <c r="G22" i="53"/>
  <c r="P22" i="53" s="1"/>
  <c r="V22" i="53" s="1"/>
  <c r="Y22" i="53" s="1"/>
  <c r="G23" i="53"/>
  <c r="P23" i="53" s="1"/>
  <c r="V23" i="53" s="1"/>
  <c r="Y23" i="53" s="1"/>
  <c r="G24" i="53"/>
  <c r="P24" i="53" s="1"/>
  <c r="V24" i="53" s="1"/>
  <c r="Y24" i="53" s="1"/>
  <c r="C87" i="52"/>
  <c r="D92" i="52"/>
  <c r="E102" i="52"/>
  <c r="P103" i="53"/>
  <c r="V103" i="53" s="1"/>
  <c r="Y103" i="53" s="1"/>
  <c r="P107" i="53"/>
  <c r="V107" i="53" s="1"/>
  <c r="Y107" i="53" s="1"/>
  <c r="P108" i="53"/>
  <c r="V108" i="53" s="1"/>
  <c r="Y108" i="53" s="1"/>
  <c r="B47" i="50"/>
  <c r="D92" i="50"/>
  <c r="D146" i="50" s="1"/>
  <c r="AD10" i="51"/>
  <c r="AD11" i="51" s="1"/>
  <c r="B48" i="50"/>
  <c r="E102" i="50"/>
  <c r="D149" i="50" s="1"/>
  <c r="G38" i="51"/>
  <c r="P38" i="51" s="1"/>
  <c r="V38" i="51" s="1"/>
  <c r="Y38" i="51" s="1"/>
  <c r="C41" i="50"/>
  <c r="G27" i="51"/>
  <c r="P27" i="51" s="1"/>
  <c r="V27" i="51" s="1"/>
  <c r="Y27" i="51" s="1"/>
  <c r="G29" i="51"/>
  <c r="P29" i="51" s="1"/>
  <c r="V29" i="51" s="1"/>
  <c r="Y29" i="51" s="1"/>
  <c r="G31" i="51"/>
  <c r="P31" i="51" s="1"/>
  <c r="V31" i="51" s="1"/>
  <c r="Y31" i="51" s="1"/>
  <c r="G36" i="51"/>
  <c r="P36" i="51" s="1"/>
  <c r="V36" i="51" s="1"/>
  <c r="Y36" i="51" s="1"/>
  <c r="C42" i="50"/>
  <c r="G24" i="51"/>
  <c r="P24" i="51" s="1"/>
  <c r="V24" i="51" s="1"/>
  <c r="Y24" i="51" s="1"/>
  <c r="G34" i="51"/>
  <c r="P34" i="51" s="1"/>
  <c r="V34" i="51" s="1"/>
  <c r="Y34" i="51" s="1"/>
  <c r="B43" i="50"/>
  <c r="B44" i="50" s="1"/>
  <c r="D47" i="50" s="1"/>
  <c r="C87" i="50"/>
  <c r="G26" i="51"/>
  <c r="P26" i="51" s="1"/>
  <c r="V26" i="51" s="1"/>
  <c r="Y26" i="51" s="1"/>
  <c r="G28" i="51"/>
  <c r="P28" i="51" s="1"/>
  <c r="V28" i="51" s="1"/>
  <c r="Y28" i="51" s="1"/>
  <c r="G30" i="51"/>
  <c r="P30" i="51" s="1"/>
  <c r="V30" i="51" s="1"/>
  <c r="Y30" i="51" s="1"/>
  <c r="G32" i="51"/>
  <c r="P32" i="51" s="1"/>
  <c r="V32" i="51" s="1"/>
  <c r="Y32" i="51" s="1"/>
  <c r="G71" i="51"/>
  <c r="P71" i="51" s="1"/>
  <c r="V71" i="51" s="1"/>
  <c r="Y71" i="51" s="1"/>
  <c r="G72" i="51"/>
  <c r="P72" i="51" s="1"/>
  <c r="V72" i="51" s="1"/>
  <c r="Y72" i="51" s="1"/>
  <c r="G73" i="51"/>
  <c r="P73" i="51" s="1"/>
  <c r="V73" i="51" s="1"/>
  <c r="Y73" i="51" s="1"/>
  <c r="G74" i="51"/>
  <c r="P74" i="51" s="1"/>
  <c r="V74" i="51" s="1"/>
  <c r="Y74" i="51" s="1"/>
  <c r="G75" i="51"/>
  <c r="P75" i="51" s="1"/>
  <c r="V75" i="51" s="1"/>
  <c r="Y75" i="51" s="1"/>
  <c r="G76" i="51"/>
  <c r="P76" i="51" s="1"/>
  <c r="V76" i="51" s="1"/>
  <c r="Y76" i="51" s="1"/>
  <c r="G77" i="51"/>
  <c r="P77" i="51" s="1"/>
  <c r="V77" i="51" s="1"/>
  <c r="Y77" i="51" s="1"/>
  <c r="G78" i="51"/>
  <c r="P78" i="51" s="1"/>
  <c r="V78" i="51" s="1"/>
  <c r="Y78" i="51" s="1"/>
  <c r="G79" i="51"/>
  <c r="P79" i="51" s="1"/>
  <c r="V79" i="51" s="1"/>
  <c r="Y79" i="51" s="1"/>
  <c r="G80" i="51"/>
  <c r="P80" i="51" s="1"/>
  <c r="V80" i="51" s="1"/>
  <c r="Y80" i="51" s="1"/>
  <c r="G81" i="51"/>
  <c r="P81" i="51" s="1"/>
  <c r="V81" i="51" s="1"/>
  <c r="Y81" i="51" s="1"/>
  <c r="G82" i="51"/>
  <c r="P82" i="51" s="1"/>
  <c r="V82" i="51" s="1"/>
  <c r="Y82" i="51" s="1"/>
  <c r="G83" i="51"/>
  <c r="P83" i="51" s="1"/>
  <c r="V83" i="51" s="1"/>
  <c r="Y83" i="51" s="1"/>
  <c r="G84" i="51"/>
  <c r="P84" i="51" s="1"/>
  <c r="V84" i="51" s="1"/>
  <c r="Y84" i="51" s="1"/>
  <c r="G85" i="51"/>
  <c r="P85" i="51" s="1"/>
  <c r="V85" i="51" s="1"/>
  <c r="Y85" i="51" s="1"/>
  <c r="G86" i="51"/>
  <c r="P86" i="51" s="1"/>
  <c r="V86" i="51" s="1"/>
  <c r="Y86" i="51" s="1"/>
  <c r="G87" i="51"/>
  <c r="P87" i="51" s="1"/>
  <c r="V87" i="51" s="1"/>
  <c r="Y87" i="51" s="1"/>
  <c r="G88" i="51"/>
  <c r="P88" i="51" s="1"/>
  <c r="V88" i="51" s="1"/>
  <c r="Y88" i="51" s="1"/>
  <c r="G89" i="51"/>
  <c r="P89" i="51" s="1"/>
  <c r="V89" i="51" s="1"/>
  <c r="Y89" i="51" s="1"/>
  <c r="G90" i="51"/>
  <c r="P90" i="51" s="1"/>
  <c r="V90" i="51" s="1"/>
  <c r="Y90" i="51" s="1"/>
  <c r="G91" i="51"/>
  <c r="P91" i="51" s="1"/>
  <c r="V91" i="51" s="1"/>
  <c r="Y91" i="51" s="1"/>
  <c r="G92" i="51"/>
  <c r="P92" i="51" s="1"/>
  <c r="V92" i="51" s="1"/>
  <c r="Y92" i="51" s="1"/>
  <c r="G93" i="51"/>
  <c r="P93" i="51" s="1"/>
  <c r="V93" i="51" s="1"/>
  <c r="Y93" i="51" s="1"/>
  <c r="G94" i="51"/>
  <c r="P94" i="51" s="1"/>
  <c r="V94" i="51" s="1"/>
  <c r="Y94" i="51" s="1"/>
  <c r="G95" i="51"/>
  <c r="P95" i="51" s="1"/>
  <c r="V95" i="51" s="1"/>
  <c r="Y95" i="51" s="1"/>
  <c r="G96" i="51"/>
  <c r="P96" i="51" s="1"/>
  <c r="V96" i="51" s="1"/>
  <c r="Y96" i="51" s="1"/>
  <c r="G97" i="51"/>
  <c r="P97" i="51" s="1"/>
  <c r="V97" i="51" s="1"/>
  <c r="Y97" i="51" s="1"/>
  <c r="G98" i="51"/>
  <c r="P98" i="51" s="1"/>
  <c r="V98" i="51" s="1"/>
  <c r="Y98" i="51" s="1"/>
  <c r="G99" i="51"/>
  <c r="P99" i="51" s="1"/>
  <c r="V99" i="51" s="1"/>
  <c r="Y99" i="51" s="1"/>
  <c r="G100" i="51"/>
  <c r="P100" i="51" s="1"/>
  <c r="V100" i="51" s="1"/>
  <c r="Y100" i="51" s="1"/>
  <c r="G101" i="51"/>
  <c r="P101" i="51" s="1"/>
  <c r="V101" i="51" s="1"/>
  <c r="Y101" i="51" s="1"/>
  <c r="G102" i="51"/>
  <c r="P102" i="51" s="1"/>
  <c r="V102" i="51" s="1"/>
  <c r="Y102" i="51" s="1"/>
  <c r="G103" i="51"/>
  <c r="P103" i="51" s="1"/>
  <c r="V103" i="51" s="1"/>
  <c r="Y103" i="51" s="1"/>
  <c r="G104" i="51"/>
  <c r="P104" i="51" s="1"/>
  <c r="V104" i="51" s="1"/>
  <c r="Y104" i="51" s="1"/>
  <c r="G105" i="51"/>
  <c r="P105" i="51" s="1"/>
  <c r="V105" i="51" s="1"/>
  <c r="Y105" i="51" s="1"/>
  <c r="G106" i="51"/>
  <c r="P106" i="51" s="1"/>
  <c r="V106" i="51" s="1"/>
  <c r="Y106" i="51" s="1"/>
  <c r="G107" i="51"/>
  <c r="P107" i="51" s="1"/>
  <c r="V107" i="51" s="1"/>
  <c r="Y107" i="51" s="1"/>
  <c r="G108" i="51"/>
  <c r="P108" i="51" s="1"/>
  <c r="V108" i="51" s="1"/>
  <c r="Y108" i="51" s="1"/>
  <c r="C45" i="49"/>
  <c r="B47" i="49"/>
  <c r="B44" i="49"/>
  <c r="B50" i="49" s="1"/>
  <c r="B48" i="49"/>
  <c r="C42" i="49"/>
  <c r="C41" i="49"/>
  <c r="C42" i="48"/>
  <c r="C41" i="48"/>
  <c r="P4" i="46"/>
  <c r="AD11" i="53" l="1"/>
  <c r="AD12" i="53"/>
  <c r="AD13" i="53" s="1"/>
  <c r="C48" i="52"/>
  <c r="C47" i="52"/>
  <c r="C43" i="52"/>
  <c r="C44" i="52"/>
  <c r="E47" i="52" s="1"/>
  <c r="F47" i="52" s="1"/>
  <c r="AE11" i="53"/>
  <c r="AE9" i="53"/>
  <c r="D149" i="52"/>
  <c r="D146" i="52"/>
  <c r="AE10" i="53"/>
  <c r="F114" i="52"/>
  <c r="F125" i="52"/>
  <c r="E157" i="52"/>
  <c r="D153" i="52"/>
  <c r="F117" i="52"/>
  <c r="AE11" i="51"/>
  <c r="AD12" i="51"/>
  <c r="F125" i="50"/>
  <c r="E157" i="50"/>
  <c r="F114" i="50"/>
  <c r="C121" i="50" s="1"/>
  <c r="D153" i="50"/>
  <c r="H161" i="50" s="1"/>
  <c r="D165" i="50" s="1"/>
  <c r="AE9" i="51"/>
  <c r="AE10" i="51"/>
  <c r="C46" i="50"/>
  <c r="C43" i="50"/>
  <c r="C44" i="50" s="1"/>
  <c r="F117" i="50"/>
  <c r="C43" i="49"/>
  <c r="C44" i="49" s="1"/>
  <c r="C46" i="49"/>
  <c r="C43" i="48"/>
  <c r="C44" i="48" s="1"/>
  <c r="C46" i="48"/>
  <c r="R4" i="46"/>
  <c r="T4" i="46"/>
  <c r="AD14" i="53" l="1"/>
  <c r="AE13" i="53"/>
  <c r="AE12" i="53"/>
  <c r="H161" i="52"/>
  <c r="D165" i="52" s="1"/>
  <c r="C121" i="52"/>
  <c r="AE12" i="51"/>
  <c r="AD13" i="51"/>
  <c r="C48" i="50"/>
  <c r="C47" i="50"/>
  <c r="E47" i="50" s="1"/>
  <c r="F47" i="50" s="1"/>
  <c r="C48" i="49"/>
  <c r="C47" i="49"/>
  <c r="C50" i="49" s="1"/>
  <c r="D50" i="49" s="1"/>
  <c r="C50" i="48"/>
  <c r="D50" i="48" s="1"/>
  <c r="C48" i="48"/>
  <c r="C47" i="48"/>
  <c r="AE14" i="53" l="1"/>
  <c r="AD15" i="53"/>
  <c r="AE13" i="51"/>
  <c r="AD14" i="51"/>
  <c r="AE15" i="53" l="1"/>
  <c r="AD16" i="53"/>
  <c r="AE14" i="51"/>
  <c r="AD15" i="51"/>
  <c r="AE16" i="53" l="1"/>
  <c r="AD17" i="53"/>
  <c r="AE15" i="51"/>
  <c r="AD16" i="51"/>
  <c r="AE17" i="53" l="1"/>
  <c r="AD18" i="53"/>
  <c r="AE16" i="51"/>
  <c r="AD17" i="51"/>
  <c r="AE18" i="53" l="1"/>
  <c r="AD19" i="53"/>
  <c r="AE17" i="51"/>
  <c r="AD18" i="51"/>
  <c r="AE19" i="53" l="1"/>
  <c r="AD20" i="53"/>
  <c r="AE18" i="51"/>
  <c r="AD19" i="51"/>
  <c r="AD21" i="53" l="1"/>
  <c r="AE20" i="53"/>
  <c r="AE19" i="51"/>
  <c r="AD20" i="51"/>
  <c r="AE21" i="53" l="1"/>
  <c r="AD22" i="53"/>
  <c r="AE20" i="51"/>
  <c r="AD21" i="51"/>
  <c r="AE22" i="53" l="1"/>
  <c r="AD23" i="53"/>
  <c r="AE21" i="51"/>
  <c r="AD22" i="51"/>
  <c r="AE23" i="53" l="1"/>
  <c r="AD24" i="53"/>
  <c r="AE22" i="51"/>
  <c r="AD23" i="51"/>
  <c r="AD25" i="53" l="1"/>
  <c r="AE24" i="53"/>
  <c r="AE23" i="51"/>
  <c r="AD24" i="51"/>
  <c r="AE25" i="53" l="1"/>
  <c r="AD26" i="53"/>
  <c r="AE24" i="51"/>
  <c r="AD25" i="51"/>
  <c r="AE26" i="53" l="1"/>
  <c r="AD27" i="53"/>
  <c r="AE25" i="51"/>
  <c r="AD26" i="51"/>
  <c r="AD28" i="53" l="1"/>
  <c r="AE27" i="53"/>
  <c r="AE26" i="51"/>
  <c r="AD27" i="51"/>
  <c r="AE28" i="53" l="1"/>
  <c r="AD29" i="53"/>
  <c r="AE27" i="51"/>
  <c r="AD28" i="51"/>
  <c r="AE29" i="53" l="1"/>
  <c r="AD30" i="53"/>
  <c r="AE28" i="51"/>
  <c r="AD29" i="51"/>
  <c r="AE30" i="53" l="1"/>
  <c r="AD31" i="53"/>
  <c r="AE29" i="51"/>
  <c r="AD30" i="51"/>
  <c r="AE31" i="53" l="1"/>
  <c r="AD32" i="53"/>
  <c r="AE30" i="51"/>
  <c r="AD31" i="51"/>
  <c r="AD33" i="53" l="1"/>
  <c r="AE32" i="53"/>
  <c r="AE31" i="51"/>
  <c r="AD32" i="51"/>
  <c r="AE33" i="53" l="1"/>
  <c r="AD34" i="53"/>
  <c r="AE32" i="51"/>
  <c r="AD33" i="51"/>
  <c r="AE34" i="53" l="1"/>
  <c r="AD35" i="53"/>
  <c r="AE33" i="51"/>
  <c r="AD34" i="51"/>
  <c r="AD36" i="53" l="1"/>
  <c r="AE35" i="53"/>
  <c r="AE34" i="51"/>
  <c r="AD35" i="51"/>
  <c r="AE36" i="53" l="1"/>
  <c r="AD37" i="53"/>
  <c r="AE35" i="51"/>
  <c r="AD36" i="51"/>
  <c r="AE37" i="53" l="1"/>
  <c r="AD38" i="53"/>
  <c r="AE36" i="51"/>
  <c r="AD37" i="51"/>
  <c r="AD39" i="53" l="1"/>
  <c r="AE38" i="53"/>
  <c r="AE37" i="51"/>
  <c r="AD38" i="51"/>
  <c r="AE39" i="53" l="1"/>
  <c r="AD40" i="53"/>
  <c r="AE38" i="51"/>
  <c r="AD39" i="51"/>
  <c r="AE40" i="53" l="1"/>
  <c r="AD41" i="53"/>
  <c r="AE39" i="51"/>
  <c r="AD40" i="51"/>
  <c r="AD42" i="53" l="1"/>
  <c r="AE41" i="53"/>
  <c r="AE40" i="51"/>
  <c r="AD41" i="51"/>
  <c r="AD43" i="53" l="1"/>
  <c r="AE42" i="53"/>
  <c r="AE41" i="51"/>
  <c r="AD42" i="51"/>
  <c r="AE43" i="53" l="1"/>
  <c r="AD44" i="53"/>
  <c r="AE42" i="51"/>
  <c r="AD43" i="51"/>
  <c r="AE44" i="53" l="1"/>
  <c r="AD45" i="53"/>
  <c r="AE43" i="51"/>
  <c r="AD44" i="51"/>
  <c r="AD46" i="53" l="1"/>
  <c r="AE45" i="53"/>
  <c r="AE44" i="51"/>
  <c r="AD45" i="51"/>
  <c r="AE46" i="53" l="1"/>
  <c r="AD47" i="53"/>
  <c r="AE45" i="51"/>
  <c r="AD46" i="51"/>
  <c r="AE47" i="53" l="1"/>
  <c r="AD48" i="53"/>
  <c r="AE46" i="51"/>
  <c r="AD47" i="51"/>
  <c r="AD49" i="53" l="1"/>
  <c r="AE48" i="53"/>
  <c r="AE47" i="51"/>
  <c r="AD48" i="51"/>
  <c r="AD50" i="53" l="1"/>
  <c r="AE49" i="53"/>
  <c r="AE48" i="51"/>
  <c r="AD49" i="51"/>
  <c r="AE50" i="53" l="1"/>
  <c r="AD51" i="53"/>
  <c r="AE49" i="51"/>
  <c r="AD50" i="51"/>
  <c r="AE51" i="53" l="1"/>
  <c r="AD52" i="53"/>
  <c r="AE50" i="51"/>
  <c r="AD51" i="51"/>
  <c r="AD53" i="53" l="1"/>
  <c r="AE52" i="53"/>
  <c r="AE51" i="51"/>
  <c r="AD52" i="51"/>
  <c r="AE53" i="53" l="1"/>
  <c r="AD54" i="53"/>
  <c r="AE52" i="51"/>
  <c r="AD53" i="51"/>
  <c r="AE54" i="53" l="1"/>
  <c r="AD55" i="53"/>
  <c r="AE53" i="51"/>
  <c r="AD54" i="51"/>
  <c r="AE55" i="53" l="1"/>
  <c r="AD56" i="53"/>
  <c r="AE54" i="51"/>
  <c r="AD55" i="51"/>
  <c r="AE56" i="53" l="1"/>
  <c r="AD57" i="53"/>
  <c r="AE55" i="51"/>
  <c r="AD56" i="51"/>
  <c r="AD58" i="53" l="1"/>
  <c r="AE57" i="53"/>
  <c r="AE56" i="51"/>
  <c r="AD57" i="51"/>
  <c r="AD59" i="53" l="1"/>
  <c r="AE58" i="53"/>
  <c r="AE57" i="51"/>
  <c r="AD58" i="51"/>
  <c r="AE59" i="53" l="1"/>
  <c r="AD60" i="53"/>
  <c r="AE58" i="51"/>
  <c r="AD59" i="51"/>
  <c r="AE60" i="53" l="1"/>
  <c r="AD61" i="53"/>
  <c r="AE59" i="51"/>
  <c r="AD60" i="51"/>
  <c r="AE61" i="53" l="1"/>
  <c r="AD62" i="53"/>
  <c r="AE60" i="51"/>
  <c r="AD61" i="51"/>
  <c r="AE62" i="53" l="1"/>
  <c r="AD63" i="53"/>
  <c r="AE61" i="51"/>
  <c r="AD62" i="51"/>
  <c r="AE63" i="53" l="1"/>
  <c r="AD64" i="53"/>
  <c r="AE62" i="51"/>
  <c r="AD63" i="51"/>
  <c r="AE64" i="53" l="1"/>
  <c r="AD65" i="53"/>
  <c r="AE63" i="51"/>
  <c r="AD64" i="51"/>
  <c r="AE65" i="53" l="1"/>
  <c r="AD66" i="53"/>
  <c r="AE64" i="51"/>
  <c r="AD65" i="51"/>
  <c r="AD67" i="53" l="1"/>
  <c r="AE66" i="53"/>
  <c r="AE65" i="51"/>
  <c r="AD66" i="51"/>
  <c r="AE67" i="53" l="1"/>
  <c r="AD68" i="53"/>
  <c r="AE66" i="51"/>
  <c r="AD67" i="51"/>
  <c r="AE68" i="53" l="1"/>
  <c r="AD69" i="53"/>
  <c r="AE67" i="51"/>
  <c r="AD68" i="51"/>
  <c r="AD70" i="53" l="1"/>
  <c r="AE69" i="53"/>
  <c r="AE68" i="51"/>
  <c r="AD69" i="51"/>
  <c r="AE70" i="53" l="1"/>
  <c r="AD71" i="53"/>
  <c r="AE69" i="51"/>
  <c r="AD70" i="51"/>
  <c r="AE71" i="53" l="1"/>
  <c r="AD72" i="53"/>
  <c r="AE70" i="51"/>
  <c r="AD71" i="51"/>
  <c r="AE72" i="53" l="1"/>
  <c r="AD73" i="53"/>
  <c r="AE71" i="51"/>
  <c r="AD72" i="51"/>
  <c r="AD74" i="53" l="1"/>
  <c r="AE73" i="53"/>
  <c r="AE72" i="51"/>
  <c r="AD73" i="51"/>
  <c r="AD75" i="53" l="1"/>
  <c r="AE74" i="53"/>
  <c r="AE73" i="51"/>
  <c r="AD74" i="51"/>
  <c r="AE75" i="53" l="1"/>
  <c r="AD76" i="53"/>
  <c r="AE74" i="51"/>
  <c r="AD75" i="51"/>
  <c r="AE76" i="53" l="1"/>
  <c r="AD77" i="53"/>
  <c r="AE75" i="51"/>
  <c r="AD76" i="51"/>
  <c r="AE77" i="53" l="1"/>
  <c r="AD78" i="53"/>
  <c r="AE76" i="51"/>
  <c r="AD77" i="51"/>
  <c r="AD79" i="53" l="1"/>
  <c r="AE78" i="53"/>
  <c r="AE77" i="51"/>
  <c r="AD78" i="51"/>
  <c r="AE79" i="53" l="1"/>
  <c r="AD80" i="53"/>
  <c r="AE78" i="51"/>
  <c r="AD79" i="51"/>
  <c r="AD81" i="53" l="1"/>
  <c r="AE80" i="53"/>
  <c r="AE79" i="51"/>
  <c r="AD80" i="51"/>
  <c r="AD82" i="53" l="1"/>
  <c r="AE81" i="53"/>
  <c r="AE80" i="51"/>
  <c r="AD81" i="51"/>
  <c r="AE82" i="53" l="1"/>
  <c r="AD83" i="53"/>
  <c r="AE81" i="51"/>
  <c r="AD82" i="51"/>
  <c r="AE83" i="53" l="1"/>
  <c r="AD84" i="53"/>
  <c r="AE82" i="51"/>
  <c r="AD83" i="51"/>
  <c r="AD85" i="53" l="1"/>
  <c r="AE84" i="53"/>
  <c r="AE83" i="51"/>
  <c r="AD84" i="51"/>
  <c r="AD86" i="53" l="1"/>
  <c r="AE85" i="53"/>
  <c r="AE84" i="51"/>
  <c r="AD85" i="51"/>
  <c r="AE86" i="53" l="1"/>
  <c r="AD87" i="53"/>
  <c r="AE85" i="51"/>
  <c r="AD86" i="51"/>
  <c r="AE87" i="53" l="1"/>
  <c r="AD88" i="53"/>
  <c r="AE86" i="51"/>
  <c r="AD87" i="51"/>
  <c r="AE88" i="53" l="1"/>
  <c r="AD89" i="53"/>
  <c r="AE87" i="51"/>
  <c r="AD88" i="51"/>
  <c r="AD90" i="53" l="1"/>
  <c r="AE89" i="53"/>
  <c r="AE88" i="51"/>
  <c r="AD89" i="51"/>
  <c r="AE90" i="53" l="1"/>
  <c r="AD91" i="53"/>
  <c r="AE89" i="51"/>
  <c r="AD90" i="51"/>
  <c r="AE91" i="53" l="1"/>
  <c r="AD92" i="53"/>
  <c r="AE90" i="51"/>
  <c r="AD91" i="51"/>
  <c r="AD93" i="53" l="1"/>
  <c r="AE92" i="53"/>
  <c r="AE91" i="51"/>
  <c r="AD92" i="51"/>
  <c r="AE93" i="53" l="1"/>
  <c r="AD94" i="53"/>
  <c r="AE92" i="51"/>
  <c r="AD93" i="51"/>
  <c r="AE94" i="53" l="1"/>
  <c r="AD95" i="53"/>
  <c r="AE93" i="51"/>
  <c r="AD94" i="51"/>
  <c r="AD96" i="53" l="1"/>
  <c r="AE95" i="53"/>
  <c r="AE94" i="51"/>
  <c r="AD95" i="51"/>
  <c r="AE96" i="53" l="1"/>
  <c r="AD97" i="53"/>
  <c r="AE95" i="51"/>
  <c r="AD96" i="51"/>
  <c r="AE97" i="53" l="1"/>
  <c r="AD98" i="53"/>
  <c r="AE96" i="51"/>
  <c r="AD97" i="51"/>
  <c r="AE98" i="53" l="1"/>
  <c r="AD99" i="53"/>
  <c r="AE97" i="51"/>
  <c r="AD98" i="51"/>
  <c r="AD100" i="53" l="1"/>
  <c r="AE99" i="53"/>
  <c r="AE98" i="51"/>
  <c r="AD99" i="51"/>
  <c r="AE100" i="53" l="1"/>
  <c r="AD101" i="53"/>
  <c r="AE99" i="51"/>
  <c r="AD100" i="51"/>
  <c r="AE101" i="53" l="1"/>
  <c r="AD102" i="53"/>
  <c r="AE100" i="51"/>
  <c r="AD101" i="51"/>
  <c r="AE102" i="53" l="1"/>
  <c r="AD103" i="53"/>
  <c r="AE101" i="51"/>
  <c r="AD102" i="51"/>
  <c r="AD104" i="53" l="1"/>
  <c r="AE103" i="53"/>
  <c r="AE102" i="51"/>
  <c r="AD103" i="51"/>
  <c r="AE104" i="53" l="1"/>
  <c r="AD105" i="53"/>
  <c r="AE103" i="51"/>
  <c r="AD104" i="51"/>
  <c r="AE105" i="53" l="1"/>
  <c r="AD106" i="53"/>
  <c r="AE104" i="51"/>
  <c r="AD105" i="51"/>
  <c r="AE106" i="53" l="1"/>
  <c r="AD107" i="53"/>
  <c r="AE105" i="51"/>
  <c r="AD106" i="51"/>
  <c r="AD108" i="53" l="1"/>
  <c r="AE107" i="53"/>
  <c r="AE106" i="51"/>
  <c r="AD107" i="51"/>
  <c r="AE108" i="53" l="1"/>
  <c r="AD110" i="53"/>
  <c r="AE107" i="51"/>
  <c r="AD108" i="51"/>
  <c r="AE108" i="51" l="1"/>
  <c r="AD110" i="51"/>
</calcChain>
</file>

<file path=xl/sharedStrings.xml><?xml version="1.0" encoding="utf-8"?>
<sst xmlns="http://schemas.openxmlformats.org/spreadsheetml/2006/main" count="411" uniqueCount="196">
  <si>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</si>
  <si>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</si>
  <si>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</si>
  <si>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</si>
  <si>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</si>
  <si>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</si>
  <si>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</si>
  <si>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</si>
  <si>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</si>
  <si>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</si>
  <si>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</si>
  <si>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</si>
  <si>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</si>
  <si>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</si>
  <si>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</si>
  <si>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</si>
  <si>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</si>
  <si>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</si>
  <si>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</si>
  <si>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</si>
  <si>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</si>
  <si>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</si>
  <si>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</si>
  <si>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</si>
  <si>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</si>
  <si>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</si>
  <si>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</si>
  <si>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</si>
  <si>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</si>
  <si>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</si>
  <si>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</si>
  <si>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</si>
  <si>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</si>
  <si>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</si>
  <si>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</si>
  <si>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</si>
  <si>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</si>
  <si>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</si>
  <si>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</si>
  <si>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</si>
  <si>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</si>
  <si>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</si>
  <si>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</si>
  <si>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</si>
  <si>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</si>
  <si>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</si>
  <si>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</si>
  <si>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</si>
  <si>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</si>
  <si>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</si>
  <si>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</si>
  <si>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</si>
  <si>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</si>
  <si>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</si>
  <si>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</si>
  <si>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</si>
  <si>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</si>
  <si>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</si>
  <si>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</si>
  <si>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</si>
  <si>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</si>
  <si>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</si>
  <si>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</si>
  <si>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</si>
  <si>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</si>
  <si>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</si>
  <si>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</si>
  <si>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</si>
  <si>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</si>
  <si>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</si>
  <si>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</si>
  <si>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</si>
  <si>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</si>
  <si>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</si>
  <si>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</si>
  <si>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</si>
  <si>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</si>
  <si>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</si>
  <si>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</si>
  <si>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</si>
  <si>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</si>
  <si>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</si>
  <si>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</si>
  <si>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</si>
  <si>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</si>
  <si>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</si>
  <si>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</si>
  <si>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</si>
  <si>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</si>
  <si>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</si>
  <si>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</si>
  <si>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</si>
  <si>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</si>
  <si>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</si>
  <si>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</si>
  <si>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</si>
  <si>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</si>
  <si>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</si>
  <si>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</si>
  <si>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</si>
  <si>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</si>
  <si>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</si>
  <si>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</si>
  <si>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</si>
  <si>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</si>
  <si>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</si>
  <si>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</si>
  <si>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</si>
  <si>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</si>
  <si>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</si>
  <si>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Pollutant</t>
  </si>
  <si>
    <r>
      <t>RDL (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Arial"/>
        <family val="2"/>
      </rPr>
      <t>g)</t>
    </r>
  </si>
  <si>
    <r>
      <t>3xRDL (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Arial"/>
        <family val="2"/>
      </rPr>
      <t>g)</t>
    </r>
  </si>
  <si>
    <t xml:space="preserve">Average Ratio  </t>
  </si>
  <si>
    <t>UOM</t>
  </si>
  <si>
    <t>Typical Sample Volume (dscm)</t>
  </si>
  <si>
    <t>3xRDL</t>
  </si>
  <si>
    <t>Subcategory</t>
  </si>
  <si>
    <t>ranking comment</t>
  </si>
  <si>
    <t>1 dscm test</t>
  </si>
  <si>
    <t>2 dscm test</t>
  </si>
  <si>
    <t>3 dscm test</t>
  </si>
  <si>
    <t>4 dscm test</t>
  </si>
  <si>
    <t>6 dscm test</t>
  </si>
  <si>
    <t>8 dscm test</t>
  </si>
  <si>
    <t>lb/ton / ug/dscm</t>
  </si>
  <si>
    <t>lb/ton</t>
  </si>
  <si>
    <t>Sinter Plant Windbox</t>
  </si>
  <si>
    <r>
      <t>3xRDL Concentrations (</t>
    </r>
    <r>
      <rPr>
        <b/>
        <sz val="10"/>
        <color indexed="8"/>
        <rFont val="Arial"/>
        <family val="2"/>
      </rPr>
      <t xml:space="preserve">μg/dscm) </t>
    </r>
  </si>
  <si>
    <t>HF/HCl (Method 26A)</t>
  </si>
  <si>
    <t>Facility_ID</t>
  </si>
  <si>
    <t>Unit_ID</t>
  </si>
  <si>
    <t>Unit_Type</t>
  </si>
  <si>
    <t>Pollutant_Tested</t>
  </si>
  <si>
    <t>Test_Method</t>
  </si>
  <si>
    <t>Data Submitted Category [ICR; Previous in lieu of new; Previous]</t>
  </si>
  <si>
    <t>Run</t>
  </si>
  <si>
    <t>Test_Date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</si>
  <si>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</si>
  <si>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</si>
  <si>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</si>
  <si>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</si>
  <si>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</si>
  <si>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</si>
  <si>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</si>
  <si>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</si>
  <si>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</si>
  <si>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</si>
  <si>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Calculated Concentration (µg/dscm)</t>
  </si>
  <si>
    <t>EPA Calculated Average Concentration  (ug/dscm)</t>
  </si>
  <si>
    <t>QA3-Reported Emission Rate 
lb/hr</t>
  </si>
  <si>
    <t>EPA Calculated Average Emission Rate 
lb/hr</t>
  </si>
  <si>
    <t xml:space="preserve"> EPA Calculated Emission Factor lb/ton</t>
  </si>
  <si>
    <t>EPA Calculated Average Emission Factor 
lb/ton</t>
  </si>
  <si>
    <t>Flag</t>
  </si>
  <si>
    <t>CC-BurnsHarbor-IN</t>
  </si>
  <si>
    <t>Windbox Scrubber</t>
  </si>
  <si>
    <t>Hydrogen Fluoride</t>
  </si>
  <si>
    <t>26A</t>
  </si>
  <si>
    <t>2022 ICR</t>
  </si>
  <si>
    <t>BDL</t>
  </si>
  <si>
    <t>ADL</t>
  </si>
  <si>
    <t>USS-Gary-IN</t>
  </si>
  <si>
    <t>Sinter Plant Windbox Stack No. 2</t>
  </si>
  <si>
    <t>lb/ton  /  ug/dscm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</si>
  <si>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</si>
  <si>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</si>
  <si>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</si>
  <si>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</si>
  <si>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</si>
  <si>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</si>
  <si>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</si>
  <si>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</si>
  <si>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</si>
  <si>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</si>
  <si>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</si>
  <si>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</si>
  <si>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Converted 3xRDL Value</t>
  </si>
  <si>
    <t>Rounded Floor</t>
  </si>
  <si>
    <t>Floor Based On</t>
  </si>
  <si>
    <t>Floor/Avg</t>
  </si>
  <si>
    <t>Limited Dataset</t>
  </si>
  <si>
    <t>Limited Dataset Issue</t>
  </si>
  <si>
    <t>Comments</t>
  </si>
  <si>
    <t>Existing</t>
  </si>
  <si>
    <t>None</t>
  </si>
  <si>
    <t xml:space="preserve">&lt;30; top 5 </t>
  </si>
  <si>
    <t>lb/ton sinter</t>
  </si>
  <si>
    <t>New</t>
  </si>
  <si>
    <t>top source</t>
  </si>
  <si>
    <t>HF</t>
  </si>
  <si>
    <t>Rank</t>
  </si>
  <si>
    <t>CC-BurnsHarbor-IN_Windbox Scrubber</t>
  </si>
  <si>
    <t>USS-Gary-IN_Sinter Plant Windbox Stack No. 2</t>
  </si>
  <si>
    <t>lognormal</t>
  </si>
  <si>
    <t>Email from Phil on 10/25/2022 suggests we should use the 3xRDL value for the HF MACT floor due to BDL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</si>
</sst>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00"/>
    <numFmt numFmtId="166" formatCode="0.0000000"/>
    <numFmt numFmtId="167" formatCode="0.0000E+00"/>
    <numFmt numFmtId="168" formatCode="0.0E+00"/>
    <numFmt numFmtId="169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0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147">
    <xf numFmtId="0" fontId="0" fillId="0" borderId="0" xfId="0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0" borderId="3" xfId="0" applyBorder="1"/>
    <xf numFmtId="11" fontId="0" fillId="0" borderId="0" xfId="0" applyNumberFormat="1"/>
    <xf numFmtId="2" fontId="3" fillId="0" borderId="0" xfId="3" applyNumberFormat="1" applyFill="1" applyBorder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0" fontId="1" fillId="10" borderId="0" xfId="4" applyFill="1"/>
    <xf numFmtId="0" fontId="1" fillId="9" borderId="0" xfId="4" applyFill="1"/>
    <xf numFmtId="0" fontId="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1" borderId="0" xfId="4" applyFill="1" applyBorder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11" fontId="3" fillId="0" borderId="3" xfId="3" applyNumberFormat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2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8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3" fillId="9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5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11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7" fillId="0" borderId="0" xfId="0" quotePrefix="1" applyFont="1" applyBorder="1" applyAlignment="1">
      <alignment vertic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3" fillId="14" borderId="0" xfId="31" applyFill="1"/>
    <xf numFmtId="0" fontId="3" fillId="15" borderId="3" xfId="0" applyFont="1" applyFill="1" applyBorder="1" applyAlignment="1">
      <alignment wrapText="1"/>
    </xf>
    <xf numFmtId="0" fontId="3" fillId="0" borderId="3" xfId="0" applyFont="1" applyBorder="1"/>
    <xf numFmtId="0" fontId="3" fillId="9" borderId="3" xfId="31" applyFill="1" applyBorder="1"/>
    <xf numFmtId="0" fontId="3" fillId="0" borderId="3" xfId="31" applyBorder="1"/>
    <xf numFmtId="0" fontId="3" fillId="0" borderId="0" xfId="31"/>
    <xf numFmtId="0" fontId="22" fillId="14" borderId="3" xfId="3" applyFont="1" applyFill="1" applyBorder="1" applyAlignment="1">
      <alignment horizontal="center"/>
    </xf>
    <xf numFmtId="167" fontId="3" fillId="0" borderId="0" xfId="31" applyNumberFormat="1"/>
    <xf numFmtId="11" fontId="3" fillId="0" borderId="0" xfId="31" applyNumberFormat="1"/>
    <xf numFmtId="11" fontId="0" fillId="0" borderId="3" xfId="0" applyNumberFormat="1" applyBorder="1" applyAlignment="1">
      <alignment horizontal="center"/>
    </xf>
    <xf numFmtId="0" fontId="22" fillId="14" borderId="7" xfId="3" applyFont="1" applyFill="1" applyBorder="1"/>
    <xf numFmtId="0" fontId="22" fillId="14" borderId="8" xfId="3" applyFont="1" applyFill="1" applyBorder="1"/>
    <xf numFmtId="0" fontId="0" fillId="14" borderId="0" xfId="0" applyFill="1"/>
    <xf numFmtId="0" fontId="24" fillId="12" borderId="3" xfId="0" applyFont="1" applyFill="1" applyBorder="1" applyAlignment="1">
      <alignment horizontal="center" wrapText="1"/>
    </xf>
    <xf numFmtId="0" fontId="5" fillId="12" borderId="3" xfId="0" applyFont="1" applyFill="1" applyBorder="1" applyAlignment="1">
      <alignment wrapText="1"/>
    </xf>
    <xf numFmtId="0" fontId="5" fillId="14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horizontal="center" wrapText="1"/>
    </xf>
    <xf numFmtId="3" fontId="6" fillId="17" borderId="3" xfId="32" applyNumberFormat="1" applyFill="1" applyBorder="1" applyAlignment="1">
      <alignment horizontal="center" wrapText="1"/>
    </xf>
    <xf numFmtId="4" fontId="6" fillId="17" borderId="3" xfId="32" applyNumberFormat="1" applyFill="1" applyBorder="1" applyAlignment="1">
      <alignment horizontal="center" wrapText="1"/>
    </xf>
    <xf numFmtId="4" fontId="5" fillId="17" borderId="3" xfId="0" applyNumberFormat="1" applyFont="1" applyFill="1" applyBorder="1" applyAlignment="1">
      <alignment wrapText="1"/>
    </xf>
    <xf numFmtId="2" fontId="6" fillId="10" borderId="3" xfId="32" applyNumberFormat="1" applyFill="1" applyBorder="1" applyAlignment="1">
      <alignment horizontal="center" wrapText="1"/>
    </xf>
    <xf numFmtId="11" fontId="6" fillId="13" borderId="3" xfId="32" applyNumberFormat="1" applyFill="1" applyBorder="1" applyAlignment="1">
      <alignment horizontal="center" wrapText="1"/>
    </xf>
    <xf numFmtId="11" fontId="6" fillId="18" borderId="3" xfId="32" applyNumberFormat="1" applyFill="1" applyBorder="1" applyAlignment="1">
      <alignment horizontal="center" wrapText="1"/>
    </xf>
    <xf numFmtId="2" fontId="6" fillId="13" borderId="3" xfId="32" applyNumberFormat="1" applyFill="1" applyBorder="1" applyAlignment="1">
      <alignment horizont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11" fontId="5" fillId="0" borderId="3" xfId="0" applyNumberFormat="1" applyFont="1" applyBorder="1" applyAlignment="1">
      <alignment horizontal="center"/>
    </xf>
    <xf numFmtId="11" fontId="6" fillId="13" borderId="10" xfId="32" applyNumberFormat="1" applyFill="1" applyBorder="1" applyAlignment="1">
      <alignment horizontal="center" wrapText="1"/>
    </xf>
    <xf numFmtId="11" fontId="3" fillId="5" borderId="0" xfId="31" applyNumberFormat="1" applyFill="1"/>
    <xf numFmtId="0" fontId="22" fillId="0" borderId="0" xfId="0" applyFont="1"/>
    <xf numFmtId="0" fontId="4" fillId="19" borderId="3" xfId="0" applyFont="1" applyFill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68" fontId="4" fillId="19" borderId="3" xfId="0" applyNumberFormat="1" applyFont="1" applyFill="1" applyBorder="1" applyAlignment="1">
      <alignment horizontal="center" vertical="center" wrapText="1"/>
    </xf>
    <xf numFmtId="0" fontId="4" fillId="14" borderId="3" xfId="3" applyFont="1" applyFill="1" applyBorder="1" applyAlignment="1">
      <alignment horizontal="center" wrapText="1"/>
    </xf>
    <xf numFmtId="0" fontId="4" fillId="9" borderId="3" xfId="3" applyFont="1" applyFill="1" applyBorder="1" applyAlignment="1">
      <alignment horizontal="center" wrapText="1"/>
    </xf>
    <xf numFmtId="0" fontId="5" fillId="0" borderId="0" xfId="0" applyFont="1"/>
    <xf numFmtId="1" fontId="5" fillId="0" borderId="3" xfId="0" applyNumberFormat="1" applyFont="1" applyBorder="1" applyAlignment="1">
      <alignment horizontal="center"/>
    </xf>
    <xf numFmtId="168" fontId="5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9" fontId="3" fillId="0" borderId="3" xfId="0" applyNumberFormat="1" applyFont="1" applyBorder="1" applyAlignment="1">
      <alignment horizontal="center"/>
    </xf>
    <xf numFmtId="0" fontId="5" fillId="12" borderId="3" xfId="0" applyFont="1" applyFill="1" applyBorder="1" applyAlignment="1">
      <alignment horizontal="center" wrapText="1"/>
    </xf>
    <xf numFmtId="0" fontId="22" fillId="14" borderId="3" xfId="3" applyFont="1" applyFill="1" applyBorder="1" applyAlignment="1">
      <alignment horizontal="center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168" fontId="3" fillId="0" borderId="3" xfId="0" applyNumberFormat="1" applyFont="1" applyBorder="1" applyAlignment="1">
      <alignment horizontal="center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5995F41B-BAC0-41A9-BBB2-7376045BFEEE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31C951FD-BF0C-46E8-9488-AFBBB8BB5432}"/>
    <cellStyle name="Percent 2" xfId="30" xr:uid="{00000000-0005-0000-0000-00001F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w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w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 bwMode="auto">
        <a:xfrm>
          <a:off x="1866900" y="15897225"/>
          <a:ext cx="20955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 bwMode="auto">
        <a:xfrm>
          <a:off x="1971675" y="17230725"/>
          <a:ext cx="359092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1310640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 bwMode="auto">
        <a:xfrm>
          <a:off x="3486150" y="20050125"/>
          <a:ext cx="11049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1043940</xdr:colOff>
      <xdr:row>119</xdr:row>
      <xdr:rowOff>57150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 bwMode="auto">
        <a:xfrm>
          <a:off x="5019675" y="20583525"/>
          <a:ext cx="1038225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24764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 bwMode="auto">
        <a:xfrm>
          <a:off x="0" y="21307425"/>
          <a:ext cx="1905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 bwMode="auto">
        <a:xfrm>
          <a:off x="1800225" y="21688425"/>
          <a:ext cx="25050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400050</xdr:colOff>
      <xdr:row>130</xdr:row>
      <xdr:rowOff>19049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 bwMode="auto">
        <a:xfrm>
          <a:off x="3495675" y="22898100"/>
          <a:ext cx="1905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977265</xdr:colOff>
      <xdr:row>130</xdr:row>
      <xdr:rowOff>38099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 bwMode="auto">
        <a:xfrm>
          <a:off x="3990975" y="22888575"/>
          <a:ext cx="276225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 bwMode="auto">
        <a:xfrm>
          <a:off x="5019675" y="24336375"/>
          <a:ext cx="101250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748665</xdr:colOff>
      <xdr:row>146</xdr:row>
      <xdr:rowOff>133350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 bwMode="auto">
        <a:xfrm>
          <a:off x="1581150" y="25660350"/>
          <a:ext cx="56197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1053465</xdr:colOff>
      <xdr:row>149</xdr:row>
      <xdr:rowOff>139065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 bwMode="auto">
        <a:xfrm>
          <a:off x="1771650" y="26241375"/>
          <a:ext cx="67627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1009650</xdr:colOff>
      <xdr:row>153</xdr:row>
      <xdr:rowOff>129541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 bwMode="auto">
        <a:xfrm>
          <a:off x="1695450" y="26993850"/>
          <a:ext cx="70485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1167765</xdr:colOff>
      <xdr:row>157</xdr:row>
      <xdr:rowOff>133349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/>
      </xdr:nvSpPr>
      <xdr:spPr bwMode="auto">
        <a:xfrm>
          <a:off x="1771650" y="27698700"/>
          <a:ext cx="7905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133350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 bwMode="auto">
        <a:xfrm>
          <a:off x="1666875" y="28384500"/>
          <a:ext cx="2609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 bwMode="auto">
        <a:xfrm>
          <a:off x="3286125" y="19335750"/>
          <a:ext cx="46101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472440</xdr:colOff>
          <xdr:row>88</xdr:row>
          <xdr:rowOff>99060</xdr:rowOff>
        </xdr:from>
        <xdr:to>
          <xdr:col>2</xdr:col>
          <xdr:colOff>678180</xdr:colOff>
          <xdr:row>93</xdr:row>
          <xdr:rowOff>45720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9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297180</xdr:colOff>
          <xdr:row>98</xdr:row>
          <xdr:rowOff>0</xdr:rowOff>
        </xdr:from>
        <xdr:to>
          <xdr:col>3</xdr:col>
          <xdr:colOff>259080</xdr:colOff>
          <xdr:row>104</xdr:row>
          <xdr:rowOff>60960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9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373380</xdr:colOff>
          <xdr:row>109</xdr:row>
          <xdr:rowOff>30480</xdr:rowOff>
        </xdr:from>
        <xdr:to>
          <xdr:col>3</xdr:col>
          <xdr:colOff>1348740</xdr:colOff>
          <xdr:row>112</xdr:row>
          <xdr:rowOff>106680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9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541020</xdr:colOff>
          <xdr:row>113</xdr:row>
          <xdr:rowOff>91440</xdr:rowOff>
        </xdr:from>
        <xdr:to>
          <xdr:col>1</xdr:col>
          <xdr:colOff>1645920</xdr:colOff>
          <xdr:row>114</xdr:row>
          <xdr:rowOff>121920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9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731520</xdr:colOff>
          <xdr:row>115</xdr:row>
          <xdr:rowOff>114300</xdr:rowOff>
        </xdr:from>
        <xdr:to>
          <xdr:col>1</xdr:col>
          <xdr:colOff>1775460</xdr:colOff>
          <xdr:row>118</xdr:row>
          <xdr:rowOff>175260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9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1386840</xdr:colOff>
          <xdr:row>119</xdr:row>
          <xdr:rowOff>152400</xdr:rowOff>
        </xdr:from>
        <xdr:to>
          <xdr:col>1</xdr:col>
          <xdr:colOff>1584960</xdr:colOff>
          <xdr:row>121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9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1577340</xdr:colOff>
          <xdr:row>122</xdr:row>
          <xdr:rowOff>53340</xdr:rowOff>
        </xdr:from>
        <xdr:to>
          <xdr:col>4</xdr:col>
          <xdr:colOff>952500</xdr:colOff>
          <xdr:row>126</xdr:row>
          <xdr:rowOff>91440</xdr:rowOff>
        </xdr:to>
        <xdr:sp macro="" textlink="">
          <xdr:nvSpPr>
            <xdr:cNvPr id="16391" name="Object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9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769620</xdr:colOff>
          <xdr:row>128</xdr:row>
          <xdr:rowOff>167640</xdr:rowOff>
        </xdr:from>
        <xdr:to>
          <xdr:col>1</xdr:col>
          <xdr:colOff>960120</xdr:colOff>
          <xdr:row>130</xdr:row>
          <xdr:rowOff>38100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9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160020</xdr:rowOff>
        </xdr:from>
        <xdr:to>
          <xdr:col>1</xdr:col>
          <xdr:colOff>1699260</xdr:colOff>
          <xdr:row>130</xdr:row>
          <xdr:rowOff>68580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9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137160</xdr:rowOff>
        </xdr:from>
        <xdr:to>
          <xdr:col>12</xdr:col>
          <xdr:colOff>304800</xdr:colOff>
          <xdr:row>143</xdr:row>
          <xdr:rowOff>106680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9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320040</xdr:colOff>
          <xdr:row>144</xdr:row>
          <xdr:rowOff>38100</xdr:rowOff>
        </xdr:from>
        <xdr:to>
          <xdr:col>2</xdr:col>
          <xdr:colOff>876300</xdr:colOff>
          <xdr:row>146</xdr:row>
          <xdr:rowOff>175260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9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147</xdr:row>
          <xdr:rowOff>129540</xdr:rowOff>
        </xdr:from>
        <xdr:to>
          <xdr:col>2</xdr:col>
          <xdr:colOff>1013460</xdr:colOff>
          <xdr:row>150</xdr:row>
          <xdr:rowOff>45720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9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365760</xdr:colOff>
          <xdr:row>151</xdr:row>
          <xdr:rowOff>83820</xdr:rowOff>
        </xdr:from>
        <xdr:to>
          <xdr:col>2</xdr:col>
          <xdr:colOff>1074420</xdr:colOff>
          <xdr:row>153</xdr:row>
          <xdr:rowOff>137160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9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154</xdr:row>
          <xdr:rowOff>160020</xdr:rowOff>
        </xdr:from>
        <xdr:to>
          <xdr:col>2</xdr:col>
          <xdr:colOff>1127760</xdr:colOff>
          <xdr:row>157</xdr:row>
          <xdr:rowOff>60960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9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160020</xdr:colOff>
          <xdr:row>158</xdr:row>
          <xdr:rowOff>121920</xdr:rowOff>
        </xdr:from>
        <xdr:to>
          <xdr:col>3</xdr:col>
          <xdr:colOff>1036320</xdr:colOff>
          <xdr:row>161</xdr:row>
          <xdr:rowOff>60960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9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53340</xdr:colOff>
          <xdr:row>165</xdr:row>
          <xdr:rowOff>114300</xdr:rowOff>
        </xdr:from>
        <xdr:to>
          <xdr:col>7</xdr:col>
          <xdr:colOff>243840</xdr:colOff>
          <xdr:row>172</xdr:row>
          <xdr:rowOff>83820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9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93345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 bwMode="auto">
        <a:xfrm>
          <a:off x="3867150" y="323850"/>
          <a:ext cx="3505200" cy="685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321945</xdr:colOff>
      <xdr:row>4</xdr:row>
      <xdr:rowOff>131445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 bwMode="auto">
        <a:xfrm>
          <a:off x="2028825" y="657225"/>
          <a:ext cx="1905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 bwMode="auto">
        <a:xfrm>
          <a:off x="2990850" y="504825"/>
          <a:ext cx="5143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 bwMode="auto">
        <a:xfrm>
          <a:off x="9629775" y="419100"/>
          <a:ext cx="377190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400050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 bwMode="auto">
        <a:xfrm>
          <a:off x="8267700" y="781050"/>
          <a:ext cx="3048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95250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 bwMode="auto">
        <a:xfrm>
          <a:off x="15859125" y="638175"/>
          <a:ext cx="234315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 bwMode="auto">
        <a:xfrm>
          <a:off x="1866900" y="16059150"/>
          <a:ext cx="20955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 bwMode="auto">
        <a:xfrm>
          <a:off x="1971675" y="17392650"/>
          <a:ext cx="359092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1310640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 bwMode="auto">
        <a:xfrm>
          <a:off x="3486150" y="20212050"/>
          <a:ext cx="11144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1043940</xdr:colOff>
      <xdr:row>119</xdr:row>
      <xdr:rowOff>57150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/>
      </xdr:nvSpPr>
      <xdr:spPr bwMode="auto">
        <a:xfrm>
          <a:off x="5019675" y="20745450"/>
          <a:ext cx="1047750" cy="5962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17144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/>
      </xdr:nvSpPr>
      <xdr:spPr bwMode="auto">
        <a:xfrm>
          <a:off x="0" y="21469350"/>
          <a:ext cx="190500" cy="20192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/>
      </xdr:nvSpPr>
      <xdr:spPr bwMode="auto">
        <a:xfrm>
          <a:off x="1800225" y="21850350"/>
          <a:ext cx="25050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400050</xdr:colOff>
      <xdr:row>130</xdr:row>
      <xdr:rowOff>19049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/>
      </xdr:nvSpPr>
      <xdr:spPr bwMode="auto">
        <a:xfrm>
          <a:off x="3495675" y="23060025"/>
          <a:ext cx="186690" cy="2419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969645</xdr:colOff>
      <xdr:row>130</xdr:row>
      <xdr:rowOff>38099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/>
      </xdr:nvSpPr>
      <xdr:spPr bwMode="auto">
        <a:xfrm>
          <a:off x="3990975" y="23050500"/>
          <a:ext cx="268605" cy="2666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/>
      </xdr:nvSpPr>
      <xdr:spPr bwMode="auto">
        <a:xfrm>
          <a:off x="5019675" y="24498300"/>
          <a:ext cx="101250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741045</xdr:colOff>
      <xdr:row>146</xdr:row>
      <xdr:rowOff>133350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/>
      </xdr:nvSpPr>
      <xdr:spPr bwMode="auto">
        <a:xfrm>
          <a:off x="1581150" y="25822275"/>
          <a:ext cx="554355" cy="4819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1045845</xdr:colOff>
      <xdr:row>149</xdr:row>
      <xdr:rowOff>131445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/>
      </xdr:nvSpPr>
      <xdr:spPr bwMode="auto">
        <a:xfrm>
          <a:off x="1771650" y="26403300"/>
          <a:ext cx="668655" cy="44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1009650</xdr:colOff>
      <xdr:row>153</xdr:row>
      <xdr:rowOff>129541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/>
      </xdr:nvSpPr>
      <xdr:spPr bwMode="auto">
        <a:xfrm>
          <a:off x="1695450" y="27155775"/>
          <a:ext cx="701040" cy="4191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1160145</xdr:colOff>
      <xdr:row>157</xdr:row>
      <xdr:rowOff>133349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/>
      </xdr:nvSpPr>
      <xdr:spPr bwMode="auto">
        <a:xfrm>
          <a:off x="1771650" y="27860625"/>
          <a:ext cx="782955" cy="44195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133350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/>
      </xdr:nvSpPr>
      <xdr:spPr bwMode="auto">
        <a:xfrm>
          <a:off x="1666875" y="28546425"/>
          <a:ext cx="2609850" cy="472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/>
      </xdr:nvSpPr>
      <xdr:spPr bwMode="auto">
        <a:xfrm>
          <a:off x="3286125" y="19497675"/>
          <a:ext cx="46101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472440</xdr:colOff>
          <xdr:row>88</xdr:row>
          <xdr:rowOff>99060</xdr:rowOff>
        </xdr:from>
        <xdr:to>
          <xdr:col>2</xdr:col>
          <xdr:colOff>678180</xdr:colOff>
          <xdr:row>93</xdr:row>
          <xdr:rowOff>45720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B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297180</xdr:colOff>
          <xdr:row>98</xdr:row>
          <xdr:rowOff>0</xdr:rowOff>
        </xdr:from>
        <xdr:to>
          <xdr:col>3</xdr:col>
          <xdr:colOff>259080</xdr:colOff>
          <xdr:row>104</xdr:row>
          <xdr:rowOff>60960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B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373380</xdr:colOff>
          <xdr:row>109</xdr:row>
          <xdr:rowOff>30480</xdr:rowOff>
        </xdr:from>
        <xdr:to>
          <xdr:col>3</xdr:col>
          <xdr:colOff>1348740</xdr:colOff>
          <xdr:row>112</xdr:row>
          <xdr:rowOff>106680</xdr:rowOff>
        </xdr:to>
        <xdr:sp macro="" textlink="">
          <xdr:nvSpPr>
            <xdr:cNvPr id="18435" name="Object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B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541020</xdr:colOff>
          <xdr:row>113</xdr:row>
          <xdr:rowOff>91440</xdr:rowOff>
        </xdr:from>
        <xdr:to>
          <xdr:col>1</xdr:col>
          <xdr:colOff>1661160</xdr:colOff>
          <xdr:row>114</xdr:row>
          <xdr:rowOff>137160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B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731520</xdr:colOff>
          <xdr:row>115</xdr:row>
          <xdr:rowOff>114300</xdr:rowOff>
        </xdr:from>
        <xdr:to>
          <xdr:col>1</xdr:col>
          <xdr:colOff>1767840</xdr:colOff>
          <xdr:row>118</xdr:row>
          <xdr:rowOff>167640</xdr:rowOff>
        </xdr:to>
        <xdr:sp macro="" textlink="">
          <xdr:nvSpPr>
            <xdr:cNvPr id="18437" name="Object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B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1386840</xdr:colOff>
          <xdr:row>119</xdr:row>
          <xdr:rowOff>152400</xdr:rowOff>
        </xdr:from>
        <xdr:to>
          <xdr:col>1</xdr:col>
          <xdr:colOff>1577340</xdr:colOff>
          <xdr:row>120</xdr:row>
          <xdr:rowOff>175260</xdr:rowOff>
        </xdr:to>
        <xdr:sp macro="" textlink="">
          <xdr:nvSpPr>
            <xdr:cNvPr id="18438" name="Object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B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1577340</xdr:colOff>
          <xdr:row>122</xdr:row>
          <xdr:rowOff>53340</xdr:rowOff>
        </xdr:from>
        <xdr:to>
          <xdr:col>4</xdr:col>
          <xdr:colOff>952500</xdr:colOff>
          <xdr:row>126</xdr:row>
          <xdr:rowOff>91440</xdr:rowOff>
        </xdr:to>
        <xdr:sp macro="" textlink="">
          <xdr:nvSpPr>
            <xdr:cNvPr id="18439" name="Object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B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769620</xdr:colOff>
          <xdr:row>128</xdr:row>
          <xdr:rowOff>167640</xdr:rowOff>
        </xdr:from>
        <xdr:to>
          <xdr:col>1</xdr:col>
          <xdr:colOff>975360</xdr:colOff>
          <xdr:row>130</xdr:row>
          <xdr:rowOff>38100</xdr:rowOff>
        </xdr:to>
        <xdr:sp macro="" textlink="">
          <xdr:nvSpPr>
            <xdr:cNvPr id="18440" name="Object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B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160020</xdr:rowOff>
        </xdr:from>
        <xdr:to>
          <xdr:col>1</xdr:col>
          <xdr:colOff>1691640</xdr:colOff>
          <xdr:row>130</xdr:row>
          <xdr:rowOff>60960</xdr:rowOff>
        </xdr:to>
        <xdr:sp macro="" textlink="">
          <xdr:nvSpPr>
            <xdr:cNvPr id="18441" name="Object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B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137160</xdr:rowOff>
        </xdr:from>
        <xdr:to>
          <xdr:col>12</xdr:col>
          <xdr:colOff>304800</xdr:colOff>
          <xdr:row>143</xdr:row>
          <xdr:rowOff>106680</xdr:rowOff>
        </xdr:to>
        <xdr:sp macro="" textlink="">
          <xdr:nvSpPr>
            <xdr:cNvPr id="18442" name="Object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B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320040</xdr:colOff>
          <xdr:row>144</xdr:row>
          <xdr:rowOff>38100</xdr:rowOff>
        </xdr:from>
        <xdr:to>
          <xdr:col>2</xdr:col>
          <xdr:colOff>876300</xdr:colOff>
          <xdr:row>146</xdr:row>
          <xdr:rowOff>167640</xdr:rowOff>
        </xdr:to>
        <xdr:sp macro="" textlink="">
          <xdr:nvSpPr>
            <xdr:cNvPr id="18443" name="Object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B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147</xdr:row>
          <xdr:rowOff>129540</xdr:rowOff>
        </xdr:from>
        <xdr:to>
          <xdr:col>2</xdr:col>
          <xdr:colOff>1005840</xdr:colOff>
          <xdr:row>150</xdr:row>
          <xdr:rowOff>60960</xdr:rowOff>
        </xdr:to>
        <xdr:sp macro="" textlink="">
          <xdr:nvSpPr>
            <xdr:cNvPr id="18444" name="Object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B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365760</xdr:colOff>
          <xdr:row>151</xdr:row>
          <xdr:rowOff>83820</xdr:rowOff>
        </xdr:from>
        <xdr:to>
          <xdr:col>2</xdr:col>
          <xdr:colOff>1089660</xdr:colOff>
          <xdr:row>153</xdr:row>
          <xdr:rowOff>129540</xdr:rowOff>
        </xdr:to>
        <xdr:sp macro="" textlink="">
          <xdr:nvSpPr>
            <xdr:cNvPr id="18445" name="Object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B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154</xdr:row>
          <xdr:rowOff>160020</xdr:rowOff>
        </xdr:from>
        <xdr:to>
          <xdr:col>2</xdr:col>
          <xdr:colOff>1120140</xdr:colOff>
          <xdr:row>157</xdr:row>
          <xdr:rowOff>53340</xdr:rowOff>
        </xdr:to>
        <xdr:sp macro="" textlink="">
          <xdr:nvSpPr>
            <xdr:cNvPr id="18446" name="Object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B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160020</xdr:colOff>
          <xdr:row>158</xdr:row>
          <xdr:rowOff>121920</xdr:rowOff>
        </xdr:from>
        <xdr:to>
          <xdr:col>3</xdr:col>
          <xdr:colOff>1051560</xdr:colOff>
          <xdr:row>161</xdr:row>
          <xdr:rowOff>53340</xdr:rowOff>
        </xdr:to>
        <xdr:sp macro="" textlink="">
          <xdr:nvSpPr>
            <xdr:cNvPr id="18447" name="Object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B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53340</xdr:colOff>
          <xdr:row>165</xdr:row>
          <xdr:rowOff>114300</xdr:rowOff>
        </xdr:from>
        <xdr:to>
          <xdr:col>7</xdr:col>
          <xdr:colOff>243840</xdr:colOff>
          <xdr:row>172</xdr:row>
          <xdr:rowOff>83820</xdr:rowOff>
        </xdr:to>
        <xdr:sp macro="" textlink="">
          <xdr:nvSpPr>
            <xdr:cNvPr id="18448" name="Object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B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97155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 bwMode="auto">
        <a:xfrm>
          <a:off x="3867150" y="323850"/>
          <a:ext cx="3505200" cy="678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325755</xdr:colOff>
      <xdr:row>4</xdr:row>
      <xdr:rowOff>135255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 bwMode="auto">
        <a:xfrm>
          <a:off x="2028825" y="657225"/>
          <a:ext cx="182880" cy="2019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 bwMode="auto">
        <a:xfrm>
          <a:off x="2990850" y="504825"/>
          <a:ext cx="5143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 bwMode="auto">
        <a:xfrm>
          <a:off x="9629775" y="419100"/>
          <a:ext cx="377190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396240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 bwMode="auto">
        <a:xfrm>
          <a:off x="8267700" y="781050"/>
          <a:ext cx="30099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91440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 bwMode="auto">
        <a:xfrm>
          <a:off x="15859125" y="638175"/>
          <a:ext cx="2343150" cy="5391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9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24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6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1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28.bin"/><Relationship Id="rId33" Type="http://schemas.openxmlformats.org/officeDocument/2006/relationships/oleObject" Target="../embeddings/oleObject32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23.bin"/><Relationship Id="rId20" Type="http://schemas.openxmlformats.org/officeDocument/2006/relationships/image" Target="../media/image8.emf"/><Relationship Id="rId29" Type="http://schemas.openxmlformats.org/officeDocument/2006/relationships/oleObject" Target="../embeddings/oleObject30.bin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oleObject18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32" Type="http://schemas.openxmlformats.org/officeDocument/2006/relationships/image" Target="../media/image1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27.bin"/><Relationship Id="rId28" Type="http://schemas.openxmlformats.org/officeDocument/2006/relationships/image" Target="../media/image12.emf"/><Relationship Id="rId10" Type="http://schemas.openxmlformats.org/officeDocument/2006/relationships/oleObject" Target="../embeddings/oleObject20.bin"/><Relationship Id="rId19" Type="http://schemas.openxmlformats.org/officeDocument/2006/relationships/oleObject" Target="../embeddings/oleObject25.bin"/><Relationship Id="rId31" Type="http://schemas.openxmlformats.org/officeDocument/2006/relationships/oleObject" Target="../embeddings/oleObject31.bin"/><Relationship Id="rId4" Type="http://schemas.openxmlformats.org/officeDocument/2006/relationships/oleObject" Target="../embeddings/oleObject17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22.bin"/><Relationship Id="rId22" Type="http://schemas.openxmlformats.org/officeDocument/2006/relationships/image" Target="../media/image9.emf"/><Relationship Id="rId27" Type="http://schemas.openxmlformats.org/officeDocument/2006/relationships/oleObject" Target="../embeddings/oleObject29.bin"/><Relationship Id="rId30" Type="http://schemas.openxmlformats.org/officeDocument/2006/relationships/image" Target="../media/image13.emf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33" Type="http://schemas.openxmlformats.org/officeDocument/2006/relationships/oleObject" Target="../embeddings/oleObject16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image" Target="../media/image8.emf"/><Relationship Id="rId29" Type="http://schemas.openxmlformats.org/officeDocument/2006/relationships/oleObject" Target="../embeddings/oleObject14.bin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32" Type="http://schemas.openxmlformats.org/officeDocument/2006/relationships/image" Target="../media/image1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1.bin"/><Relationship Id="rId28" Type="http://schemas.openxmlformats.org/officeDocument/2006/relationships/image" Target="../media/image12.emf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31" Type="http://schemas.openxmlformats.org/officeDocument/2006/relationships/oleObject" Target="../embeddings/oleObject1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9.emf"/><Relationship Id="rId27" Type="http://schemas.openxmlformats.org/officeDocument/2006/relationships/oleObject" Target="../embeddings/oleObject13.bin"/><Relationship Id="rId30" Type="http://schemas.openxmlformats.org/officeDocument/2006/relationships/image" Target="../media/image13.emf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workbookViewId="0"/>
  </sheetViews>
  <sheetFormatPr defaultColWidth="9.109375" defaultRowHeight="13.2" x14ac:dyDescent="0.25"/>
  <cols>
    <col min="1" max="1" width="100.33203125" style="36" customWidth="1"/>
    <col min="2" max="16384" width="9.109375" style="85"/>
  </cols>
  <sheetData>
    <row r="1" spans="1:1" x14ac:dyDescent="0.25">
      <c r="A1" s="37" t="s">
        <v>0</v>
      </c>
    </row>
    <row r="3" spans="1:1" x14ac:dyDescent="0.25">
      <c r="A3" s="37" t="s">
        <v>1</v>
      </c>
    </row>
    <row r="4" spans="1:1" x14ac:dyDescent="0.25">
      <c r="A4" s="86"/>
    </row>
    <row r="5" spans="1:1" x14ac:dyDescent="0.25">
      <c r="A5" s="37" t="s">
        <v>2</v>
      </c>
    </row>
    <row r="6" spans="1:1" x14ac:dyDescent="0.25">
      <c r="A6" s="87" t="s">
        <v>3</v>
      </c>
    </row>
    <row r="7" spans="1:1" x14ac:dyDescent="0.25">
      <c r="A7" s="86" t="s">
        <v>4</v>
      </c>
    </row>
    <row r="8" spans="1:1" x14ac:dyDescent="0.25">
      <c r="A8" s="86"/>
    </row>
    <row r="9" spans="1:1" x14ac:dyDescent="0.25">
      <c r="A9" s="87" t="s">
        <v>5</v>
      </c>
    </row>
    <row r="10" spans="1:1" ht="13.8" x14ac:dyDescent="0.3">
      <c r="A10" s="86" t="s">
        <v>6</v>
      </c>
    </row>
    <row r="11" spans="1:1" x14ac:dyDescent="0.25">
      <c r="A11" s="86" t="s">
        <v>7</v>
      </c>
    </row>
    <row r="12" spans="1:1" x14ac:dyDescent="0.25">
      <c r="A12" s="86"/>
    </row>
    <row r="13" spans="1:1" x14ac:dyDescent="0.25">
      <c r="A13" s="37" t="s">
        <v>8</v>
      </c>
    </row>
    <row r="14" spans="1:1" ht="26.4" x14ac:dyDescent="0.25">
      <c r="A14" s="86" t="s">
        <v>9</v>
      </c>
    </row>
    <row r="15" spans="1:1" x14ac:dyDescent="0.25">
      <c r="A15" s="86"/>
    </row>
    <row r="16" spans="1:1" x14ac:dyDescent="0.25">
      <c r="A16" s="37" t="s">
        <v>104</v>
      </c>
    </row>
    <row r="17" spans="1:1" x14ac:dyDescent="0.25">
      <c r="A17" s="36" t="s">
        <v>105</v>
      </c>
    </row>
    <row r="18" spans="1:1" ht="52.8" x14ac:dyDescent="0.25">
      <c r="A18" s="36" t="s">
        <v>106</v>
      </c>
    </row>
    <row r="19" spans="1:1" ht="26.4" x14ac:dyDescent="0.25">
      <c r="A19" s="86" t="s">
        <v>10</v>
      </c>
    </row>
    <row r="21" spans="1:1" ht="26.4" x14ac:dyDescent="0.25">
      <c r="A21" s="86" t="s">
        <v>11</v>
      </c>
    </row>
    <row r="23" spans="1:1" ht="26.4" x14ac:dyDescent="0.25">
      <c r="A23" s="36" t="s">
        <v>12</v>
      </c>
    </row>
    <row r="25" spans="1:1" ht="26.4" x14ac:dyDescent="0.25">
      <c r="A25" s="36" t="s">
        <v>97</v>
      </c>
    </row>
    <row r="27" spans="1:1" ht="26.4" x14ac:dyDescent="0.25">
      <c r="A27" s="36" t="s">
        <v>98</v>
      </c>
    </row>
    <row r="29" spans="1:1" ht="26.4" x14ac:dyDescent="0.25">
      <c r="A29" s="36" t="s">
        <v>99</v>
      </c>
    </row>
    <row r="31" spans="1:1" x14ac:dyDescent="0.25">
      <c r="A31" s="36" t="s">
        <v>13</v>
      </c>
    </row>
    <row r="33" spans="1:1" x14ac:dyDescent="0.25">
      <c r="A33" s="37" t="s">
        <v>14</v>
      </c>
    </row>
    <row r="34" spans="1:1" x14ac:dyDescent="0.25">
      <c r="A34" s="36" t="s">
        <v>15</v>
      </c>
    </row>
    <row r="36" spans="1:1" ht="26.4" x14ac:dyDescent="0.25">
      <c r="A36" s="86" t="s">
        <v>100</v>
      </c>
    </row>
    <row r="38" spans="1:1" x14ac:dyDescent="0.25">
      <c r="A38" s="36" t="s">
        <v>16</v>
      </c>
    </row>
    <row r="40" spans="1:1" ht="26.4" x14ac:dyDescent="0.25">
      <c r="A40" s="36" t="s">
        <v>101</v>
      </c>
    </row>
    <row r="42" spans="1:1" x14ac:dyDescent="0.25">
      <c r="A42" s="40" t="s">
        <v>17</v>
      </c>
    </row>
    <row r="43" spans="1:1" x14ac:dyDescent="0.25">
      <c r="A43" s="40"/>
    </row>
    <row r="44" spans="1:1" ht="39.6" x14ac:dyDescent="0.25">
      <c r="A44" s="40" t="s">
        <v>18</v>
      </c>
    </row>
    <row r="45" spans="1:1" x14ac:dyDescent="0.25">
      <c r="A45" s="40"/>
    </row>
    <row r="46" spans="1:1" ht="52.8" x14ac:dyDescent="0.25">
      <c r="A46" s="40" t="s">
        <v>19</v>
      </c>
    </row>
    <row r="47" spans="1:1" x14ac:dyDescent="0.25">
      <c r="A47" s="40"/>
    </row>
    <row r="48" spans="1:1" ht="52.8" x14ac:dyDescent="0.25">
      <c r="A48" s="40" t="s">
        <v>102</v>
      </c>
    </row>
    <row r="49" spans="1:1" x14ac:dyDescent="0.25">
      <c r="A49" s="40"/>
    </row>
    <row r="50" spans="1:1" ht="52.8" x14ac:dyDescent="0.25">
      <c r="A50" s="40" t="s">
        <v>103</v>
      </c>
    </row>
    <row r="51" spans="1:1" x14ac:dyDescent="0.25">
      <c r="A51" s="40"/>
    </row>
    <row r="52" spans="1:1" ht="39.6" x14ac:dyDescent="0.25">
      <c r="A52" s="40" t="s">
        <v>20</v>
      </c>
    </row>
    <row r="53" spans="1:1" x14ac:dyDescent="0.25">
      <c r="A53" s="40"/>
    </row>
    <row r="54" spans="1:1" ht="39.6" x14ac:dyDescent="0.25">
      <c r="A54" s="40" t="s">
        <v>21</v>
      </c>
    </row>
    <row r="55" spans="1:1" x14ac:dyDescent="0.25">
      <c r="A55" s="40"/>
    </row>
    <row r="56" spans="1:1" ht="39.6" x14ac:dyDescent="0.25">
      <c r="A56" s="40" t="s">
        <v>22</v>
      </c>
    </row>
    <row r="57" spans="1:1" x14ac:dyDescent="0.25">
      <c r="A57" s="40"/>
    </row>
    <row r="58" spans="1:1" ht="52.8" x14ac:dyDescent="0.25">
      <c r="A58" s="40" t="s">
        <v>23</v>
      </c>
    </row>
    <row r="59" spans="1:1" x14ac:dyDescent="0.25">
      <c r="A59" s="40"/>
    </row>
    <row r="60" spans="1:1" x14ac:dyDescent="0.25">
      <c r="A60" s="40" t="s">
        <v>24</v>
      </c>
    </row>
    <row r="61" spans="1:1" ht="13.8" x14ac:dyDescent="0.3">
      <c r="A61" s="41"/>
    </row>
    <row r="62" spans="1:1" x14ac:dyDescent="0.25">
      <c r="A62" s="36" t="s">
        <v>107</v>
      </c>
    </row>
    <row r="63" spans="1:1" ht="13.8" x14ac:dyDescent="0.3">
      <c r="A63" s="41"/>
    </row>
    <row r="64" spans="1:1" x14ac:dyDescent="0.25">
      <c r="A64" s="36" t="s">
        <v>108</v>
      </c>
    </row>
    <row r="66" spans="1:1" ht="26.4" x14ac:dyDescent="0.25">
      <c r="A66" s="36" t="s">
        <v>109</v>
      </c>
    </row>
    <row r="67" spans="1:1" ht="13.8" x14ac:dyDescent="0.3">
      <c r="A67" s="41"/>
    </row>
    <row r="68" spans="1:1" x14ac:dyDescent="0.25">
      <c r="A68" s="37" t="s">
        <v>25</v>
      </c>
    </row>
    <row r="69" spans="1:1" x14ac:dyDescent="0.25">
      <c r="A69" s="36" t="s">
        <v>26</v>
      </c>
    </row>
    <row r="70" spans="1:1" x14ac:dyDescent="0.25">
      <c r="A70" s="40" t="s">
        <v>27</v>
      </c>
    </row>
    <row r="71" spans="1:1" x14ac:dyDescent="0.25">
      <c r="A71" s="40" t="s">
        <v>28</v>
      </c>
    </row>
    <row r="72" spans="1:1" x14ac:dyDescent="0.25">
      <c r="A72" s="40" t="s">
        <v>29</v>
      </c>
    </row>
    <row r="73" spans="1:1" s="88" customFormat="1" x14ac:dyDescent="0.25">
      <c r="A73" s="40" t="s">
        <v>30</v>
      </c>
    </row>
    <row r="74" spans="1:1" s="88" customFormat="1" x14ac:dyDescent="0.25">
      <c r="A74" s="40"/>
    </row>
    <row r="75" spans="1:1" x14ac:dyDescent="0.25">
      <c r="A75" s="36" t="s">
        <v>31</v>
      </c>
    </row>
    <row r="77" spans="1:1" x14ac:dyDescent="0.25">
      <c r="A77" s="36" t="s">
        <v>32</v>
      </c>
    </row>
    <row r="78" spans="1:1" x14ac:dyDescent="0.25">
      <c r="A78" s="36" t="s">
        <v>33</v>
      </c>
    </row>
    <row r="79" spans="1:1" x14ac:dyDescent="0.25">
      <c r="A79" s="36" t="s">
        <v>34</v>
      </c>
    </row>
    <row r="80" spans="1:1" x14ac:dyDescent="0.25">
      <c r="A80" s="36" t="s">
        <v>35</v>
      </c>
    </row>
    <row r="81" spans="1:1" ht="15.6" x14ac:dyDescent="0.25">
      <c r="A81" s="36" t="s">
        <v>36</v>
      </c>
    </row>
    <row r="82" spans="1:1" x14ac:dyDescent="0.25">
      <c r="A82" s="36" t="s">
        <v>37</v>
      </c>
    </row>
    <row r="83" spans="1:1" ht="15.6" x14ac:dyDescent="0.35">
      <c r="A83" s="86" t="s">
        <v>38</v>
      </c>
    </row>
    <row r="85" spans="1:1" x14ac:dyDescent="0.25">
      <c r="A85" s="36" t="s">
        <v>39</v>
      </c>
    </row>
    <row r="87" spans="1:1" ht="26.4" x14ac:dyDescent="0.25">
      <c r="A87" s="36" t="s">
        <v>40</v>
      </c>
    </row>
  </sheetData>
  <sheetProtection algorithmName="SHA-512" hashValue="h5j/RxPEo9xr3f7htjqqHg69OJClFe89uHtTFD4F0f/Vaklwg7gxAlCKX9DFH6v6Uknd9h25wu1sRGjSFgZ+mw==" saltValue="njgBdnRaySekcrvezfd9T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2BA2B-710A-418F-9954-BFC72E919370}">
  <sheetPr>
    <tabColor theme="3" tint="0.59999389629810485"/>
    <pageSetUpPr fitToPage="1"/>
  </sheetPr>
  <dimension ref="A1:AE170"/>
  <sheetViews>
    <sheetView topLeftCell="A133" zoomScale="90" zoomScaleNormal="90" workbookViewId="0">
      <selection activeCell="F125" sqref="F125"/>
    </sheetView>
  </sheetViews>
  <sheetFormatPr defaultColWidth="9.109375" defaultRowHeight="14.4" x14ac:dyDescent="0.3"/>
  <cols>
    <col min="1" max="1" width="20.33203125" style="13" customWidth="1"/>
    <col min="2" max="2" width="27.6640625" style="13" customWidth="1"/>
    <col min="3" max="3" width="25.33203125" style="13" customWidth="1"/>
    <col min="4" max="4" width="20.33203125" style="13" customWidth="1"/>
    <col min="5" max="5" width="19" style="13" customWidth="1"/>
    <col min="6" max="6" width="22.6640625" style="13" customWidth="1"/>
    <col min="7" max="8" width="9.109375" style="13"/>
    <col min="9" max="9" width="11" style="13" bestFit="1" customWidth="1"/>
    <col min="10" max="16384" width="9.109375" style="13"/>
  </cols>
  <sheetData>
    <row r="1" spans="1:31" s="2" customFormat="1" ht="13.2" x14ac:dyDescent="0.25">
      <c r="A1" s="1"/>
      <c r="B1" s="50" t="s">
        <v>41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2"/>
    </row>
    <row r="2" spans="1:31" s="2" customFormat="1" ht="26.4" x14ac:dyDescent="0.25">
      <c r="A2" s="3" t="s">
        <v>43</v>
      </c>
      <c r="B2" s="4" t="s">
        <v>192</v>
      </c>
      <c r="C2" s="4"/>
      <c r="D2" s="4"/>
      <c r="E2" s="4"/>
      <c r="F2" s="4"/>
      <c r="G2" s="4"/>
      <c r="H2" s="4"/>
      <c r="I2" s="42"/>
      <c r="J2" s="42"/>
      <c r="K2" s="4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</row>
    <row r="3" spans="1:31" s="5" customFormat="1" ht="13.2" x14ac:dyDescent="0.25">
      <c r="A3" s="57">
        <v>1</v>
      </c>
      <c r="B3" s="44">
        <v>4.0814890397945184E-4</v>
      </c>
      <c r="C3" s="44"/>
      <c r="D3" s="45"/>
      <c r="E3" s="45"/>
      <c r="F3" s="45"/>
      <c r="G3" s="45"/>
      <c r="H3" s="45"/>
      <c r="I3" s="45"/>
      <c r="J3" s="45"/>
      <c r="K3" s="46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s="5" customFormat="1" ht="13.2" x14ac:dyDescent="0.25">
      <c r="A4" s="57">
        <v>2</v>
      </c>
      <c r="B4" s="44">
        <v>4.1686132173788051E-4</v>
      </c>
      <c r="C4" s="44"/>
      <c r="D4" s="45"/>
      <c r="E4" s="45"/>
      <c r="F4" s="45"/>
      <c r="G4" s="45"/>
      <c r="H4" s="45"/>
      <c r="I4" s="45"/>
      <c r="J4" s="45"/>
      <c r="K4" s="45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s="5" customFormat="1" ht="13.2" x14ac:dyDescent="0.25">
      <c r="A5" s="57">
        <v>3</v>
      </c>
      <c r="B5" s="44">
        <v>5.7605402989521781E-4</v>
      </c>
      <c r="C5" s="44"/>
      <c r="D5" s="45"/>
      <c r="E5" s="45"/>
      <c r="F5" s="45"/>
      <c r="G5" s="45"/>
      <c r="H5" s="45"/>
      <c r="I5" s="45"/>
      <c r="J5" s="45"/>
      <c r="K5" s="45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s="5" customFormat="1" ht="13.2" x14ac:dyDescent="0.25">
      <c r="A6" s="57">
        <v>4</v>
      </c>
      <c r="B6" s="44">
        <v>4.3481520353849619E-4</v>
      </c>
      <c r="C6" s="44"/>
      <c r="D6" s="45"/>
      <c r="E6" s="45"/>
      <c r="F6" s="45"/>
      <c r="G6" s="4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s="5" customFormat="1" ht="13.2" x14ac:dyDescent="0.25">
      <c r="A7" s="57">
        <v>5</v>
      </c>
      <c r="B7" s="44">
        <v>4.2810746973723067E-4</v>
      </c>
      <c r="C7" s="44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s="5" customFormat="1" ht="13.2" x14ac:dyDescent="0.25">
      <c r="A8" s="57">
        <v>6</v>
      </c>
      <c r="B8" s="53">
        <v>5.365650585133448E-4</v>
      </c>
      <c r="C8" s="53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s="5" customFormat="1" ht="13.2" x14ac:dyDescent="0.25">
      <c r="A9" s="57">
        <v>7</v>
      </c>
      <c r="B9" s="53">
        <v>4.4229295813888697E-4</v>
      </c>
      <c r="C9" s="53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s="5" customFormat="1" ht="13.2" x14ac:dyDescent="0.25">
      <c r="A10" s="57">
        <v>8</v>
      </c>
      <c r="B10" s="53"/>
      <c r="C10" s="53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s="5" customFormat="1" ht="13.2" x14ac:dyDescent="0.25">
      <c r="A11" s="57">
        <v>9</v>
      </c>
      <c r="B11" s="58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</row>
    <row r="12" spans="1:31" s="5" customFormat="1" ht="13.2" x14ac:dyDescent="0.25">
      <c r="A12" s="57">
        <v>10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</row>
    <row r="13" spans="1:31" s="5" customFormat="1" ht="13.2" x14ac:dyDescent="0.25">
      <c r="A13" s="57">
        <v>11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</row>
    <row r="14" spans="1:31" s="5" customFormat="1" ht="13.2" x14ac:dyDescent="0.25">
      <c r="A14" s="57">
        <v>12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</row>
    <row r="15" spans="1:31" s="5" customFormat="1" ht="13.2" x14ac:dyDescent="0.25">
      <c r="A15" s="57">
        <v>13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31" s="5" customFormat="1" ht="13.2" x14ac:dyDescent="0.25">
      <c r="A16" s="57">
        <v>14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1:31" s="5" customFormat="1" ht="13.2" x14ac:dyDescent="0.25">
      <c r="A17" s="57">
        <v>15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1:31" s="5" customFormat="1" ht="13.2" x14ac:dyDescent="0.25">
      <c r="A18" s="57">
        <v>16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1:31" s="5" customFormat="1" ht="13.2" x14ac:dyDescent="0.25">
      <c r="A19" s="57">
        <v>17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1:31" s="5" customFormat="1" ht="13.2" x14ac:dyDescent="0.25">
      <c r="A20" s="57">
        <v>18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1:31" s="5" customFormat="1" ht="13.2" x14ac:dyDescent="0.25">
      <c r="A21" s="57">
        <v>19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1:31" s="5" customFormat="1" ht="13.2" x14ac:dyDescent="0.25">
      <c r="A22" s="57">
        <v>20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1:31" s="5" customFormat="1" ht="13.2" x14ac:dyDescent="0.25">
      <c r="A23" s="57">
        <v>21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</row>
    <row r="24" spans="1:31" s="5" customFormat="1" ht="13.2" x14ac:dyDescent="0.25">
      <c r="A24" s="57">
        <v>22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</row>
    <row r="25" spans="1:31" s="5" customFormat="1" ht="13.2" x14ac:dyDescent="0.25">
      <c r="A25" s="57">
        <v>23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</row>
    <row r="26" spans="1:31" s="5" customFormat="1" ht="13.2" x14ac:dyDescent="0.25">
      <c r="A26" s="57">
        <v>24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</row>
    <row r="27" spans="1:31" s="5" customFormat="1" ht="13.2" x14ac:dyDescent="0.25">
      <c r="A27" s="57">
        <v>25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</row>
    <row r="28" spans="1:31" s="5" customFormat="1" ht="13.2" x14ac:dyDescent="0.25">
      <c r="A28" s="57">
        <v>26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</row>
    <row r="29" spans="1:31" s="5" customFormat="1" ht="13.2" x14ac:dyDescent="0.25">
      <c r="A29" s="57">
        <v>27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</row>
    <row r="30" spans="1:31" s="5" customFormat="1" ht="13.2" x14ac:dyDescent="0.25">
      <c r="A30" s="57">
        <v>28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</row>
    <row r="31" spans="1:31" s="5" customFormat="1" ht="13.2" x14ac:dyDescent="0.25">
      <c r="A31" s="57">
        <v>29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</row>
    <row r="32" spans="1:31" s="5" customFormat="1" ht="13.2" x14ac:dyDescent="0.25">
      <c r="A32" s="57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</row>
    <row r="33" spans="1:31" s="5" customFormat="1" ht="13.2" x14ac:dyDescent="0.25">
      <c r="A33" s="57">
        <v>31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s="5" customFormat="1" ht="13.2" x14ac:dyDescent="0.25">
      <c r="A34" s="57">
        <v>32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  <row r="35" spans="1:31" s="5" customFormat="1" ht="13.2" x14ac:dyDescent="0.25">
      <c r="A35" s="57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</row>
    <row r="36" spans="1:31" s="5" customFormat="1" ht="13.2" x14ac:dyDescent="0.25">
      <c r="A36" s="57">
        <v>34</v>
      </c>
      <c r="B36" s="47"/>
      <c r="C36" s="47"/>
      <c r="D36" s="47"/>
      <c r="E36" s="47"/>
      <c r="F36" s="47"/>
      <c r="G36" s="47"/>
      <c r="H36" s="47"/>
      <c r="I36" s="47"/>
      <c r="J36" s="47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</row>
    <row r="37" spans="1:31" s="5" customFormat="1" ht="13.2" x14ac:dyDescent="0.25">
      <c r="A37" s="57">
        <v>35</v>
      </c>
      <c r="B37" s="47"/>
      <c r="C37" s="47"/>
      <c r="D37" s="47"/>
      <c r="E37" s="47"/>
      <c r="F37" s="47"/>
      <c r="G37" s="47"/>
      <c r="H37" s="47"/>
      <c r="I37" s="47"/>
      <c r="J37" s="47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</row>
    <row r="38" spans="1:31" s="8" customFormat="1" x14ac:dyDescent="0.3">
      <c r="A38" s="141" t="s">
        <v>62</v>
      </c>
      <c r="B38" s="142"/>
      <c r="C38" s="142"/>
      <c r="D38" s="142"/>
      <c r="E38" s="6"/>
      <c r="F38" s="6"/>
      <c r="G38" s="6"/>
      <c r="H38" s="6"/>
      <c r="I38" s="6"/>
      <c r="J38" s="6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s="8" customFormat="1" ht="13.2" x14ac:dyDescent="0.25">
      <c r="A39" s="9"/>
      <c r="B39" s="6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s="8" customFormat="1" x14ac:dyDescent="0.3">
      <c r="A40" s="10" t="s">
        <v>45</v>
      </c>
      <c r="B40" s="69" t="s">
        <v>41</v>
      </c>
      <c r="C40" s="69" t="s">
        <v>63</v>
      </c>
      <c r="D40" s="6"/>
      <c r="E40" s="6"/>
      <c r="F40" s="6"/>
      <c r="G40" t="s">
        <v>53</v>
      </c>
      <c r="H40" s="6"/>
      <c r="I40" s="6"/>
      <c r="J40" s="6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s="8" customFormat="1" x14ac:dyDescent="0.25">
      <c r="A41" s="10" t="s">
        <v>46</v>
      </c>
      <c r="B41" s="70">
        <f>COUNT(B3:AE37)</f>
        <v>7</v>
      </c>
      <c r="C41" s="70">
        <f>COUNT(B51:AE85)</f>
        <v>7</v>
      </c>
      <c r="D41" s="6"/>
      <c r="E41" s="6"/>
      <c r="F41" s="6"/>
      <c r="G41" s="89" t="s">
        <v>55</v>
      </c>
      <c r="H41" s="6"/>
      <c r="I41" s="6"/>
      <c r="J41" s="6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s="8" customFormat="1" x14ac:dyDescent="0.3">
      <c r="A42" s="10" t="s">
        <v>47</v>
      </c>
      <c r="B42" s="74">
        <f>KURT(B3:AE37)</f>
        <v>-0.16487587894181033</v>
      </c>
      <c r="C42" s="74">
        <f>KURT(B51:AE85)</f>
        <v>-0.36770884619467203</v>
      </c>
      <c r="D42" s="6"/>
      <c r="E42" s="6"/>
      <c r="F42" s="6"/>
      <c r="G42" t="s">
        <v>57</v>
      </c>
      <c r="H42" s="6"/>
      <c r="I42" s="6"/>
      <c r="J42" s="6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s="8" customFormat="1" ht="13.2" x14ac:dyDescent="0.25">
      <c r="A43" s="10" t="s">
        <v>49</v>
      </c>
      <c r="B43" s="70">
        <f>SQRT(24*B41*(B41^2-1)/((B41-2)*(B41+3)*(B41-3)*(B41+5)))</f>
        <v>1.833030277982336</v>
      </c>
      <c r="C43" s="70">
        <f>SQRT(24*C41*(C41^2-1)/((C41-2)*(C41+3)*(C41-3)*(C41+5)))</f>
        <v>1.833030277982336</v>
      </c>
      <c r="D43" s="6"/>
      <c r="E43" s="6" t="s">
        <v>64</v>
      </c>
      <c r="F43" s="48">
        <f>AVERAGE(B3:AE37)</f>
        <v>4.6326356364864409E-4</v>
      </c>
      <c r="G43" s="6"/>
      <c r="H43" s="6"/>
      <c r="I43" s="6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s="8" customFormat="1" ht="13.2" x14ac:dyDescent="0.25">
      <c r="A44" s="10" t="s">
        <v>51</v>
      </c>
      <c r="B44" s="70" t="str">
        <f>IF(ABS(B42/B43)&gt;NORMSINV(1-0.05/2),"non normal","normal")</f>
        <v>normal</v>
      </c>
      <c r="C44" s="70" t="str">
        <f>IF(ABS(C42/C43)&gt;NORMSINV(1-0.05/2),"non normal","normal")</f>
        <v>normal</v>
      </c>
      <c r="D44" s="6"/>
      <c r="E44" s="6" t="s">
        <v>65</v>
      </c>
      <c r="F44" s="48">
        <f>VAR(B3:AE37)</f>
        <v>4.2951031029709618E-9</v>
      </c>
      <c r="G44" s="6"/>
      <c r="H44" s="6"/>
      <c r="I44" s="6"/>
      <c r="J44" s="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s="8" customFormat="1" ht="13.2" x14ac:dyDescent="0.25">
      <c r="A45" s="10" t="s">
        <v>52</v>
      </c>
      <c r="B45" s="71">
        <f>SKEW(B3:AE37)</f>
        <v>1.2315502288823283</v>
      </c>
      <c r="C45" s="71">
        <f>SKEW(B51:AE85)</f>
        <v>1.1626634341828734</v>
      </c>
      <c r="D45" s="6"/>
      <c r="E45" s="6"/>
      <c r="F45" s="6"/>
      <c r="G45" s="6"/>
      <c r="H45" s="6"/>
      <c r="I45" s="6"/>
      <c r="J45" s="6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s="8" customFormat="1" ht="13.2" x14ac:dyDescent="0.25">
      <c r="A46" s="10" t="s">
        <v>54</v>
      </c>
      <c r="B46" s="70">
        <f>SQRT((6*B41*(B41-1))/((B41-2)*(B41+1)*(B41+3)))</f>
        <v>0.79372539331937719</v>
      </c>
      <c r="C46" s="70">
        <f>SQRT((6*C41*(C41-1))/((C41-2)*(C41+1)*(C41+3)))</f>
        <v>0.79372539331937719</v>
      </c>
      <c r="D46" s="67" t="s">
        <v>59</v>
      </c>
      <c r="E46" s="67" t="s">
        <v>60</v>
      </c>
      <c r="F46" s="67" t="s">
        <v>61</v>
      </c>
      <c r="G46" s="6"/>
      <c r="H46" s="6"/>
      <c r="I46" s="6"/>
      <c r="J46" s="6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s="8" customFormat="1" ht="13.2" x14ac:dyDescent="0.25">
      <c r="A47" s="10" t="s">
        <v>56</v>
      </c>
      <c r="B47" s="70" t="str">
        <f>IF(ABS(B45/B46)&gt;NORMSINV(1-0.05/2),"non normal","normal")</f>
        <v>normal</v>
      </c>
      <c r="C47" s="70" t="str">
        <f>IF(ABS(C45/C46)&gt;NORMSINV(1-0.05/2),"non normal","normal")</f>
        <v>normal</v>
      </c>
      <c r="D47" s="68" t="str">
        <f>IF(AND(B44="normal", B47="normal"),"normal", "non normal")</f>
        <v>normal</v>
      </c>
      <c r="E47" s="68" t="str">
        <f>IF(AND(C44="normal", C47="normal"),"normal", "non normal")</f>
        <v>normal</v>
      </c>
      <c r="F47" s="92" t="str">
        <f>IF(AND(D47="Normal",E47="Normal"),IF(B48&lt;C48,"Normal","Lognormal"),IF(D47="normal","Normal",IF(E47="normal","Lognormal","Skewed")))</f>
        <v>Lognormal</v>
      </c>
      <c r="G47" s="6"/>
      <c r="H47" s="6"/>
      <c r="I47" s="6"/>
      <c r="J47" s="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s="8" customFormat="1" x14ac:dyDescent="0.3">
      <c r="A48" s="10" t="s">
        <v>58</v>
      </c>
      <c r="B48" s="70">
        <f>ABS(B45/B46)</f>
        <v>1.5516074441463412</v>
      </c>
      <c r="C48" s="70">
        <f>ABS(C45/C46)</f>
        <v>1.4648182406267602</v>
      </c>
      <c r="D48" s="11"/>
      <c r="E48" s="11"/>
      <c r="F48" s="6"/>
      <c r="G48" s="6"/>
      <c r="H48" s="6"/>
      <c r="I48" s="6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3">
      <c r="A49" s="12"/>
      <c r="B49" s="54" t="s">
        <v>66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6"/>
    </row>
    <row r="50" spans="1:31" x14ac:dyDescent="0.3">
      <c r="A50" s="14" t="s">
        <v>43</v>
      </c>
      <c r="B50" s="59" t="str">
        <f>IF(B2&gt;0,B2,"")</f>
        <v>CC-BurnsHarbor-IN_Windbox Scrubber</v>
      </c>
      <c r="C50" s="59" t="str">
        <f t="shared" ref="C50:AE50" si="0">IF(C2&gt;0,C2,"")</f>
        <v/>
      </c>
      <c r="D50" s="59" t="str">
        <f t="shared" si="0"/>
        <v/>
      </c>
      <c r="E50" s="59" t="str">
        <f t="shared" si="0"/>
        <v/>
      </c>
      <c r="F50" s="59" t="str">
        <f t="shared" si="0"/>
        <v/>
      </c>
      <c r="G50" s="59" t="str">
        <f t="shared" si="0"/>
        <v/>
      </c>
      <c r="H50" s="59" t="str">
        <f t="shared" si="0"/>
        <v/>
      </c>
      <c r="I50" s="59" t="str">
        <f t="shared" si="0"/>
        <v/>
      </c>
      <c r="J50" s="59" t="str">
        <f t="shared" si="0"/>
        <v/>
      </c>
      <c r="K50" s="59" t="str">
        <f t="shared" si="0"/>
        <v/>
      </c>
      <c r="L50" s="59" t="str">
        <f t="shared" si="0"/>
        <v/>
      </c>
      <c r="M50" s="59" t="str">
        <f t="shared" si="0"/>
        <v/>
      </c>
      <c r="N50" s="59" t="str">
        <f t="shared" si="0"/>
        <v/>
      </c>
      <c r="O50" s="59" t="str">
        <f t="shared" si="0"/>
        <v/>
      </c>
      <c r="P50" s="59" t="str">
        <f t="shared" si="0"/>
        <v/>
      </c>
      <c r="Q50" s="59" t="str">
        <f t="shared" si="0"/>
        <v/>
      </c>
      <c r="R50" s="59" t="str">
        <f t="shared" si="0"/>
        <v/>
      </c>
      <c r="S50" s="59" t="str">
        <f t="shared" si="0"/>
        <v/>
      </c>
      <c r="T50" s="59" t="str">
        <f t="shared" si="0"/>
        <v/>
      </c>
      <c r="U50" s="59" t="str">
        <f t="shared" si="0"/>
        <v/>
      </c>
      <c r="V50" s="59" t="str">
        <f t="shared" si="0"/>
        <v/>
      </c>
      <c r="W50" s="59" t="str">
        <f t="shared" si="0"/>
        <v/>
      </c>
      <c r="X50" s="59" t="str">
        <f t="shared" si="0"/>
        <v/>
      </c>
      <c r="Y50" s="59" t="str">
        <f t="shared" si="0"/>
        <v/>
      </c>
      <c r="Z50" s="59" t="str">
        <f t="shared" si="0"/>
        <v/>
      </c>
      <c r="AA50" s="59" t="str">
        <f t="shared" si="0"/>
        <v/>
      </c>
      <c r="AB50" s="59" t="str">
        <f t="shared" si="0"/>
        <v/>
      </c>
      <c r="AC50" s="59" t="str">
        <f t="shared" si="0"/>
        <v/>
      </c>
      <c r="AD50" s="59" t="str">
        <f t="shared" si="0"/>
        <v/>
      </c>
      <c r="AE50" s="59" t="str">
        <f t="shared" si="0"/>
        <v/>
      </c>
    </row>
    <row r="51" spans="1:31" x14ac:dyDescent="0.3">
      <c r="A51" s="60">
        <v>1</v>
      </c>
      <c r="B51" s="61">
        <f>IF(B3&gt;0,LN(B3),"")</f>
        <v>-7.803878489408131</v>
      </c>
      <c r="C51" s="61" t="str">
        <f t="shared" ref="C51:AE63" si="1">IF(C3&gt;0,LN(C3),"")</f>
        <v/>
      </c>
      <c r="D51" s="61" t="str">
        <f t="shared" si="1"/>
        <v/>
      </c>
      <c r="E51" s="61" t="str">
        <f t="shared" si="1"/>
        <v/>
      </c>
      <c r="F51" s="61" t="str">
        <f t="shared" si="1"/>
        <v/>
      </c>
      <c r="G51" s="61" t="str">
        <f t="shared" si="1"/>
        <v/>
      </c>
      <c r="H51" s="61" t="str">
        <f t="shared" si="1"/>
        <v/>
      </c>
      <c r="I51" s="61" t="str">
        <f t="shared" si="1"/>
        <v/>
      </c>
      <c r="J51" s="61" t="str">
        <f t="shared" si="1"/>
        <v/>
      </c>
      <c r="K51" s="61" t="str">
        <f t="shared" si="1"/>
        <v/>
      </c>
      <c r="L51" s="61" t="str">
        <f t="shared" si="1"/>
        <v/>
      </c>
      <c r="M51" s="61" t="str">
        <f t="shared" si="1"/>
        <v/>
      </c>
      <c r="N51" s="61" t="str">
        <f t="shared" si="1"/>
        <v/>
      </c>
      <c r="O51" s="61" t="str">
        <f t="shared" si="1"/>
        <v/>
      </c>
      <c r="P51" s="61" t="str">
        <f t="shared" si="1"/>
        <v/>
      </c>
      <c r="Q51" s="61" t="str">
        <f t="shared" si="1"/>
        <v/>
      </c>
      <c r="R51" s="61" t="str">
        <f t="shared" si="1"/>
        <v/>
      </c>
      <c r="S51" s="61" t="str">
        <f t="shared" si="1"/>
        <v/>
      </c>
      <c r="T51" s="61" t="str">
        <f t="shared" si="1"/>
        <v/>
      </c>
      <c r="U51" s="61" t="str">
        <f t="shared" si="1"/>
        <v/>
      </c>
      <c r="V51" s="61" t="str">
        <f t="shared" si="1"/>
        <v/>
      </c>
      <c r="W51" s="61" t="str">
        <f t="shared" si="1"/>
        <v/>
      </c>
      <c r="X51" s="61" t="str">
        <f t="shared" si="1"/>
        <v/>
      </c>
      <c r="Y51" s="61" t="str">
        <f t="shared" si="1"/>
        <v/>
      </c>
      <c r="Z51" s="61" t="str">
        <f t="shared" si="1"/>
        <v/>
      </c>
      <c r="AA51" s="61" t="str">
        <f t="shared" si="1"/>
        <v/>
      </c>
      <c r="AB51" s="61" t="str">
        <f t="shared" si="1"/>
        <v/>
      </c>
      <c r="AC51" s="61" t="str">
        <f t="shared" si="1"/>
        <v/>
      </c>
      <c r="AD51" s="61" t="str">
        <f t="shared" si="1"/>
        <v/>
      </c>
      <c r="AE51" s="61" t="str">
        <f t="shared" si="1"/>
        <v/>
      </c>
    </row>
    <row r="52" spans="1:31" x14ac:dyDescent="0.3">
      <c r="A52" s="60">
        <v>2</v>
      </c>
      <c r="B52" s="61">
        <f t="shared" ref="B52:Q67" si="2">IF(B4&gt;0,LN(B4),"")</f>
        <v>-7.7827569532560679</v>
      </c>
      <c r="C52" s="61" t="str">
        <f t="shared" si="2"/>
        <v/>
      </c>
      <c r="D52" s="61" t="str">
        <f t="shared" si="2"/>
        <v/>
      </c>
      <c r="E52" s="61" t="str">
        <f t="shared" si="2"/>
        <v/>
      </c>
      <c r="F52" s="61" t="str">
        <f t="shared" si="2"/>
        <v/>
      </c>
      <c r="G52" s="61" t="str">
        <f t="shared" si="2"/>
        <v/>
      </c>
      <c r="H52" s="61" t="str">
        <f t="shared" si="2"/>
        <v/>
      </c>
      <c r="I52" s="61" t="str">
        <f t="shared" si="2"/>
        <v/>
      </c>
      <c r="J52" s="61" t="str">
        <f t="shared" si="2"/>
        <v/>
      </c>
      <c r="K52" s="61" t="str">
        <f t="shared" si="2"/>
        <v/>
      </c>
      <c r="L52" s="61" t="str">
        <f t="shared" si="2"/>
        <v/>
      </c>
      <c r="M52" s="61" t="str">
        <f t="shared" si="1"/>
        <v/>
      </c>
      <c r="N52" s="61" t="str">
        <f t="shared" si="1"/>
        <v/>
      </c>
      <c r="O52" s="61" t="str">
        <f t="shared" si="1"/>
        <v/>
      </c>
      <c r="P52" s="61" t="str">
        <f t="shared" si="1"/>
        <v/>
      </c>
      <c r="Q52" s="61" t="str">
        <f t="shared" si="1"/>
        <v/>
      </c>
      <c r="R52" s="61" t="str">
        <f t="shared" si="1"/>
        <v/>
      </c>
      <c r="S52" s="61" t="str">
        <f t="shared" si="1"/>
        <v/>
      </c>
      <c r="T52" s="61" t="str">
        <f t="shared" si="1"/>
        <v/>
      </c>
      <c r="U52" s="61" t="str">
        <f t="shared" si="1"/>
        <v/>
      </c>
      <c r="V52" s="61" t="str">
        <f t="shared" si="1"/>
        <v/>
      </c>
      <c r="W52" s="61" t="str">
        <f t="shared" si="1"/>
        <v/>
      </c>
      <c r="X52" s="61" t="str">
        <f t="shared" si="1"/>
        <v/>
      </c>
      <c r="Y52" s="61" t="str">
        <f t="shared" si="1"/>
        <v/>
      </c>
      <c r="Z52" s="61" t="str">
        <f t="shared" si="1"/>
        <v/>
      </c>
      <c r="AA52" s="61" t="str">
        <f t="shared" si="1"/>
        <v/>
      </c>
      <c r="AB52" s="61" t="str">
        <f t="shared" si="1"/>
        <v/>
      </c>
      <c r="AC52" s="61" t="str">
        <f t="shared" si="1"/>
        <v/>
      </c>
      <c r="AD52" s="61" t="str">
        <f t="shared" si="1"/>
        <v/>
      </c>
      <c r="AE52" s="61" t="str">
        <f t="shared" si="1"/>
        <v/>
      </c>
    </row>
    <row r="53" spans="1:31" x14ac:dyDescent="0.3">
      <c r="A53" s="60">
        <v>3</v>
      </c>
      <c r="B53" s="61">
        <f t="shared" si="2"/>
        <v>-7.4593090997660862</v>
      </c>
      <c r="C53" s="61" t="str">
        <f t="shared" si="2"/>
        <v/>
      </c>
      <c r="D53" s="61" t="str">
        <f t="shared" si="2"/>
        <v/>
      </c>
      <c r="E53" s="61" t="str">
        <f t="shared" si="2"/>
        <v/>
      </c>
      <c r="F53" s="61" t="str">
        <f t="shared" si="2"/>
        <v/>
      </c>
      <c r="G53" s="61" t="str">
        <f t="shared" si="2"/>
        <v/>
      </c>
      <c r="H53" s="61" t="str">
        <f t="shared" si="2"/>
        <v/>
      </c>
      <c r="I53" s="61" t="str">
        <f t="shared" si="2"/>
        <v/>
      </c>
      <c r="J53" s="61" t="str">
        <f t="shared" si="2"/>
        <v/>
      </c>
      <c r="K53" s="61" t="str">
        <f t="shared" si="2"/>
        <v/>
      </c>
      <c r="L53" s="61" t="str">
        <f t="shared" si="2"/>
        <v/>
      </c>
      <c r="M53" s="61" t="str">
        <f t="shared" si="1"/>
        <v/>
      </c>
      <c r="N53" s="61" t="str">
        <f t="shared" si="1"/>
        <v/>
      </c>
      <c r="O53" s="61" t="str">
        <f t="shared" si="1"/>
        <v/>
      </c>
      <c r="P53" s="61" t="str">
        <f t="shared" si="1"/>
        <v/>
      </c>
      <c r="Q53" s="61" t="str">
        <f t="shared" si="1"/>
        <v/>
      </c>
      <c r="R53" s="61" t="str">
        <f t="shared" si="1"/>
        <v/>
      </c>
      <c r="S53" s="61" t="str">
        <f t="shared" si="1"/>
        <v/>
      </c>
      <c r="T53" s="61" t="str">
        <f t="shared" si="1"/>
        <v/>
      </c>
      <c r="U53" s="61" t="str">
        <f t="shared" si="1"/>
        <v/>
      </c>
      <c r="V53" s="61" t="str">
        <f t="shared" si="1"/>
        <v/>
      </c>
      <c r="W53" s="61" t="str">
        <f t="shared" si="1"/>
        <v/>
      </c>
      <c r="X53" s="61" t="str">
        <f t="shared" si="1"/>
        <v/>
      </c>
      <c r="Y53" s="61" t="str">
        <f t="shared" si="1"/>
        <v/>
      </c>
      <c r="Z53" s="61" t="str">
        <f t="shared" si="1"/>
        <v/>
      </c>
      <c r="AA53" s="61" t="str">
        <f t="shared" si="1"/>
        <v/>
      </c>
      <c r="AB53" s="61" t="str">
        <f t="shared" si="1"/>
        <v/>
      </c>
      <c r="AC53" s="61" t="str">
        <f t="shared" si="1"/>
        <v/>
      </c>
      <c r="AD53" s="61" t="str">
        <f t="shared" si="1"/>
        <v/>
      </c>
      <c r="AE53" s="61" t="str">
        <f t="shared" si="1"/>
        <v/>
      </c>
    </row>
    <row r="54" spans="1:31" x14ac:dyDescent="0.3">
      <c r="A54" s="60">
        <v>4</v>
      </c>
      <c r="B54" s="61">
        <f t="shared" si="2"/>
        <v>-7.74058943658867</v>
      </c>
      <c r="C54" s="61" t="str">
        <f t="shared" si="2"/>
        <v/>
      </c>
      <c r="D54" s="61" t="str">
        <f t="shared" si="2"/>
        <v/>
      </c>
      <c r="E54" s="61" t="str">
        <f t="shared" si="2"/>
        <v/>
      </c>
      <c r="F54" s="61" t="str">
        <f t="shared" si="2"/>
        <v/>
      </c>
      <c r="G54" s="61" t="str">
        <f t="shared" si="2"/>
        <v/>
      </c>
      <c r="H54" s="61" t="str">
        <f t="shared" si="2"/>
        <v/>
      </c>
      <c r="I54" s="61" t="str">
        <f t="shared" si="2"/>
        <v/>
      </c>
      <c r="J54" s="61" t="str">
        <f t="shared" si="2"/>
        <v/>
      </c>
      <c r="K54" s="61" t="str">
        <f t="shared" si="2"/>
        <v/>
      </c>
      <c r="L54" s="61" t="str">
        <f t="shared" si="2"/>
        <v/>
      </c>
      <c r="M54" s="61" t="str">
        <f t="shared" si="1"/>
        <v/>
      </c>
      <c r="N54" s="61" t="str">
        <f t="shared" si="1"/>
        <v/>
      </c>
      <c r="O54" s="61" t="str">
        <f t="shared" si="1"/>
        <v/>
      </c>
      <c r="P54" s="61" t="str">
        <f t="shared" si="1"/>
        <v/>
      </c>
      <c r="Q54" s="61" t="str">
        <f t="shared" si="1"/>
        <v/>
      </c>
      <c r="R54" s="61" t="str">
        <f t="shared" si="1"/>
        <v/>
      </c>
      <c r="S54" s="61" t="str">
        <f t="shared" si="1"/>
        <v/>
      </c>
      <c r="T54" s="61" t="str">
        <f t="shared" si="1"/>
        <v/>
      </c>
      <c r="U54" s="61" t="str">
        <f t="shared" si="1"/>
        <v/>
      </c>
      <c r="V54" s="61" t="str">
        <f t="shared" si="1"/>
        <v/>
      </c>
      <c r="W54" s="61" t="str">
        <f t="shared" si="1"/>
        <v/>
      </c>
      <c r="X54" s="61" t="str">
        <f t="shared" si="1"/>
        <v/>
      </c>
      <c r="Y54" s="61" t="str">
        <f t="shared" si="1"/>
        <v/>
      </c>
      <c r="Z54" s="61" t="str">
        <f t="shared" si="1"/>
        <v/>
      </c>
      <c r="AA54" s="61" t="str">
        <f t="shared" si="1"/>
        <v/>
      </c>
      <c r="AB54" s="61" t="str">
        <f t="shared" si="1"/>
        <v/>
      </c>
      <c r="AC54" s="61" t="str">
        <f t="shared" si="1"/>
        <v/>
      </c>
      <c r="AD54" s="61" t="str">
        <f t="shared" si="1"/>
        <v/>
      </c>
      <c r="AE54" s="61" t="str">
        <f t="shared" si="1"/>
        <v/>
      </c>
    </row>
    <row r="55" spans="1:31" x14ac:dyDescent="0.3">
      <c r="A55" s="60">
        <v>5</v>
      </c>
      <c r="B55" s="61">
        <f t="shared" si="2"/>
        <v>-7.7561362963852885</v>
      </c>
      <c r="C55" s="61" t="str">
        <f t="shared" si="2"/>
        <v/>
      </c>
      <c r="D55" s="61" t="str">
        <f t="shared" si="2"/>
        <v/>
      </c>
      <c r="E55" s="61" t="str">
        <f t="shared" si="2"/>
        <v/>
      </c>
      <c r="F55" s="61" t="str">
        <f t="shared" si="2"/>
        <v/>
      </c>
      <c r="G55" s="61" t="str">
        <f t="shared" si="2"/>
        <v/>
      </c>
      <c r="H55" s="61" t="str">
        <f t="shared" si="2"/>
        <v/>
      </c>
      <c r="I55" s="61" t="str">
        <f t="shared" si="2"/>
        <v/>
      </c>
      <c r="J55" s="61" t="str">
        <f t="shared" si="2"/>
        <v/>
      </c>
      <c r="K55" s="61" t="str">
        <f t="shared" si="2"/>
        <v/>
      </c>
      <c r="L55" s="61" t="str">
        <f t="shared" si="2"/>
        <v/>
      </c>
      <c r="M55" s="61" t="str">
        <f t="shared" si="1"/>
        <v/>
      </c>
      <c r="N55" s="61" t="str">
        <f t="shared" si="1"/>
        <v/>
      </c>
      <c r="O55" s="61" t="str">
        <f t="shared" si="1"/>
        <v/>
      </c>
      <c r="P55" s="61" t="str">
        <f t="shared" si="1"/>
        <v/>
      </c>
      <c r="Q55" s="61" t="str">
        <f t="shared" si="1"/>
        <v/>
      </c>
      <c r="R55" s="61" t="str">
        <f t="shared" si="1"/>
        <v/>
      </c>
      <c r="S55" s="61" t="str">
        <f t="shared" si="1"/>
        <v/>
      </c>
      <c r="T55" s="61" t="str">
        <f t="shared" si="1"/>
        <v/>
      </c>
      <c r="U55" s="61" t="str">
        <f t="shared" si="1"/>
        <v/>
      </c>
      <c r="V55" s="61" t="str">
        <f t="shared" si="1"/>
        <v/>
      </c>
      <c r="W55" s="61" t="str">
        <f t="shared" si="1"/>
        <v/>
      </c>
      <c r="X55" s="61" t="str">
        <f t="shared" si="1"/>
        <v/>
      </c>
      <c r="Y55" s="61" t="str">
        <f t="shared" si="1"/>
        <v/>
      </c>
      <c r="Z55" s="61" t="str">
        <f t="shared" si="1"/>
        <v/>
      </c>
      <c r="AA55" s="61" t="str">
        <f t="shared" si="1"/>
        <v/>
      </c>
      <c r="AB55" s="61" t="str">
        <f t="shared" si="1"/>
        <v/>
      </c>
      <c r="AC55" s="61" t="str">
        <f t="shared" si="1"/>
        <v/>
      </c>
      <c r="AD55" s="61" t="str">
        <f t="shared" si="1"/>
        <v/>
      </c>
      <c r="AE55" s="61" t="str">
        <f t="shared" si="1"/>
        <v/>
      </c>
    </row>
    <row r="56" spans="1:31" x14ac:dyDescent="0.3">
      <c r="A56" s="60">
        <v>6</v>
      </c>
      <c r="B56" s="61">
        <f t="shared" si="2"/>
        <v>-7.5303227385421456</v>
      </c>
      <c r="C56" s="61" t="str">
        <f t="shared" si="2"/>
        <v/>
      </c>
      <c r="D56" s="61" t="str">
        <f t="shared" si="2"/>
        <v/>
      </c>
      <c r="E56" s="61" t="str">
        <f t="shared" si="2"/>
        <v/>
      </c>
      <c r="F56" s="61" t="str">
        <f t="shared" si="2"/>
        <v/>
      </c>
      <c r="G56" s="61" t="str">
        <f t="shared" si="2"/>
        <v/>
      </c>
      <c r="H56" s="61" t="str">
        <f t="shared" si="2"/>
        <v/>
      </c>
      <c r="I56" s="61" t="str">
        <f t="shared" si="2"/>
        <v/>
      </c>
      <c r="J56" s="61" t="str">
        <f t="shared" si="2"/>
        <v/>
      </c>
      <c r="K56" s="61" t="str">
        <f t="shared" si="2"/>
        <v/>
      </c>
      <c r="L56" s="61" t="str">
        <f t="shared" si="2"/>
        <v/>
      </c>
      <c r="M56" s="61" t="str">
        <f t="shared" si="1"/>
        <v/>
      </c>
      <c r="N56" s="61" t="str">
        <f t="shared" si="1"/>
        <v/>
      </c>
      <c r="O56" s="61" t="str">
        <f t="shared" si="1"/>
        <v/>
      </c>
      <c r="P56" s="61" t="str">
        <f t="shared" si="1"/>
        <v/>
      </c>
      <c r="Q56" s="61" t="str">
        <f t="shared" si="1"/>
        <v/>
      </c>
      <c r="R56" s="61" t="str">
        <f t="shared" si="1"/>
        <v/>
      </c>
      <c r="S56" s="61" t="str">
        <f t="shared" si="1"/>
        <v/>
      </c>
      <c r="T56" s="61" t="str">
        <f t="shared" si="1"/>
        <v/>
      </c>
      <c r="U56" s="61" t="str">
        <f t="shared" si="1"/>
        <v/>
      </c>
      <c r="V56" s="61" t="str">
        <f t="shared" si="1"/>
        <v/>
      </c>
      <c r="W56" s="61" t="str">
        <f t="shared" si="1"/>
        <v/>
      </c>
      <c r="X56" s="61" t="str">
        <f t="shared" si="1"/>
        <v/>
      </c>
      <c r="Y56" s="61" t="str">
        <f t="shared" si="1"/>
        <v/>
      </c>
      <c r="Z56" s="61" t="str">
        <f t="shared" si="1"/>
        <v/>
      </c>
      <c r="AA56" s="61" t="str">
        <f t="shared" si="1"/>
        <v/>
      </c>
      <c r="AB56" s="61" t="str">
        <f t="shared" si="1"/>
        <v/>
      </c>
      <c r="AC56" s="61" t="str">
        <f t="shared" si="1"/>
        <v/>
      </c>
      <c r="AD56" s="61" t="str">
        <f t="shared" si="1"/>
        <v/>
      </c>
      <c r="AE56" s="61" t="str">
        <f t="shared" si="1"/>
        <v/>
      </c>
    </row>
    <row r="57" spans="1:31" x14ac:dyDescent="0.3">
      <c r="A57" s="60">
        <v>7</v>
      </c>
      <c r="B57" s="61">
        <f t="shared" si="2"/>
        <v>-7.7235380942230938</v>
      </c>
      <c r="C57" s="61" t="str">
        <f t="shared" si="2"/>
        <v/>
      </c>
      <c r="D57" s="61" t="str">
        <f t="shared" si="2"/>
        <v/>
      </c>
      <c r="E57" s="61" t="str">
        <f t="shared" si="2"/>
        <v/>
      </c>
      <c r="F57" s="61" t="str">
        <f t="shared" si="2"/>
        <v/>
      </c>
      <c r="G57" s="61" t="str">
        <f t="shared" si="2"/>
        <v/>
      </c>
      <c r="H57" s="61" t="str">
        <f t="shared" si="2"/>
        <v/>
      </c>
      <c r="I57" s="61" t="str">
        <f t="shared" si="2"/>
        <v/>
      </c>
      <c r="J57" s="61" t="str">
        <f t="shared" si="2"/>
        <v/>
      </c>
      <c r="K57" s="61" t="str">
        <f t="shared" si="2"/>
        <v/>
      </c>
      <c r="L57" s="61" t="str">
        <f t="shared" si="2"/>
        <v/>
      </c>
      <c r="M57" s="61" t="str">
        <f t="shared" si="1"/>
        <v/>
      </c>
      <c r="N57" s="61" t="str">
        <f t="shared" si="1"/>
        <v/>
      </c>
      <c r="O57" s="61" t="str">
        <f t="shared" si="1"/>
        <v/>
      </c>
      <c r="P57" s="61" t="str">
        <f t="shared" si="1"/>
        <v/>
      </c>
      <c r="Q57" s="61" t="str">
        <f t="shared" si="1"/>
        <v/>
      </c>
      <c r="R57" s="61" t="str">
        <f t="shared" si="1"/>
        <v/>
      </c>
      <c r="S57" s="61" t="str">
        <f t="shared" si="1"/>
        <v/>
      </c>
      <c r="T57" s="61" t="str">
        <f t="shared" si="1"/>
        <v/>
      </c>
      <c r="U57" s="61" t="str">
        <f t="shared" si="1"/>
        <v/>
      </c>
      <c r="V57" s="61" t="str">
        <f t="shared" si="1"/>
        <v/>
      </c>
      <c r="W57" s="61" t="str">
        <f t="shared" si="1"/>
        <v/>
      </c>
      <c r="X57" s="61" t="str">
        <f t="shared" si="1"/>
        <v/>
      </c>
      <c r="Y57" s="61" t="str">
        <f t="shared" si="1"/>
        <v/>
      </c>
      <c r="Z57" s="61" t="str">
        <f t="shared" si="1"/>
        <v/>
      </c>
      <c r="AA57" s="61" t="str">
        <f t="shared" si="1"/>
        <v/>
      </c>
      <c r="AB57" s="61" t="str">
        <f t="shared" si="1"/>
        <v/>
      </c>
      <c r="AC57" s="61" t="str">
        <f t="shared" si="1"/>
        <v/>
      </c>
      <c r="AD57" s="61" t="str">
        <f t="shared" si="1"/>
        <v/>
      </c>
      <c r="AE57" s="61" t="str">
        <f t="shared" si="1"/>
        <v/>
      </c>
    </row>
    <row r="58" spans="1:31" x14ac:dyDescent="0.3">
      <c r="A58" s="60">
        <v>8</v>
      </c>
      <c r="B58" s="61" t="str">
        <f t="shared" si="2"/>
        <v/>
      </c>
      <c r="C58" s="61" t="str">
        <f t="shared" si="2"/>
        <v/>
      </c>
      <c r="D58" s="61" t="str">
        <f t="shared" si="2"/>
        <v/>
      </c>
      <c r="E58" s="61" t="str">
        <f t="shared" si="2"/>
        <v/>
      </c>
      <c r="F58" s="61" t="str">
        <f t="shared" si="2"/>
        <v/>
      </c>
      <c r="G58" s="61" t="str">
        <f t="shared" si="2"/>
        <v/>
      </c>
      <c r="H58" s="61" t="str">
        <f t="shared" si="2"/>
        <v/>
      </c>
      <c r="I58" s="61" t="str">
        <f t="shared" si="2"/>
        <v/>
      </c>
      <c r="J58" s="61" t="str">
        <f t="shared" si="2"/>
        <v/>
      </c>
      <c r="K58" s="61" t="str">
        <f t="shared" si="2"/>
        <v/>
      </c>
      <c r="L58" s="61" t="str">
        <f t="shared" si="2"/>
        <v/>
      </c>
      <c r="M58" s="61" t="str">
        <f t="shared" si="1"/>
        <v/>
      </c>
      <c r="N58" s="61" t="str">
        <f t="shared" si="1"/>
        <v/>
      </c>
      <c r="O58" s="61" t="str">
        <f t="shared" si="1"/>
        <v/>
      </c>
      <c r="P58" s="61" t="str">
        <f t="shared" si="1"/>
        <v/>
      </c>
      <c r="Q58" s="61" t="str">
        <f t="shared" si="1"/>
        <v/>
      </c>
      <c r="R58" s="61" t="str">
        <f t="shared" si="1"/>
        <v/>
      </c>
      <c r="S58" s="61" t="str">
        <f t="shared" si="1"/>
        <v/>
      </c>
      <c r="T58" s="61" t="str">
        <f t="shared" si="1"/>
        <v/>
      </c>
      <c r="U58" s="61" t="str">
        <f t="shared" si="1"/>
        <v/>
      </c>
      <c r="V58" s="61" t="str">
        <f t="shared" si="1"/>
        <v/>
      </c>
      <c r="W58" s="61" t="str">
        <f t="shared" si="1"/>
        <v/>
      </c>
      <c r="X58" s="61" t="str">
        <f t="shared" si="1"/>
        <v/>
      </c>
      <c r="Y58" s="61" t="str">
        <f t="shared" si="1"/>
        <v/>
      </c>
      <c r="Z58" s="61" t="str">
        <f t="shared" si="1"/>
        <v/>
      </c>
      <c r="AA58" s="61" t="str">
        <f t="shared" si="1"/>
        <v/>
      </c>
      <c r="AB58" s="61" t="str">
        <f t="shared" si="1"/>
        <v/>
      </c>
      <c r="AC58" s="61" t="str">
        <f t="shared" si="1"/>
        <v/>
      </c>
      <c r="AD58" s="61" t="str">
        <f t="shared" si="1"/>
        <v/>
      </c>
      <c r="AE58" s="61" t="str">
        <f t="shared" si="1"/>
        <v/>
      </c>
    </row>
    <row r="59" spans="1:31" x14ac:dyDescent="0.3">
      <c r="A59" s="60">
        <v>9</v>
      </c>
      <c r="B59" s="61" t="str">
        <f t="shared" si="2"/>
        <v/>
      </c>
      <c r="C59" s="61" t="str">
        <f t="shared" si="2"/>
        <v/>
      </c>
      <c r="D59" s="61" t="str">
        <f t="shared" si="2"/>
        <v/>
      </c>
      <c r="E59" s="61" t="str">
        <f t="shared" si="2"/>
        <v/>
      </c>
      <c r="F59" s="61" t="str">
        <f t="shared" si="2"/>
        <v/>
      </c>
      <c r="G59" s="61" t="str">
        <f t="shared" si="2"/>
        <v/>
      </c>
      <c r="H59" s="61" t="str">
        <f t="shared" si="2"/>
        <v/>
      </c>
      <c r="I59" s="61" t="str">
        <f t="shared" si="2"/>
        <v/>
      </c>
      <c r="J59" s="61" t="str">
        <f t="shared" si="2"/>
        <v/>
      </c>
      <c r="K59" s="61" t="str">
        <f t="shared" si="2"/>
        <v/>
      </c>
      <c r="L59" s="61" t="str">
        <f t="shared" si="2"/>
        <v/>
      </c>
      <c r="M59" s="61" t="str">
        <f t="shared" si="1"/>
        <v/>
      </c>
      <c r="N59" s="61" t="str">
        <f t="shared" si="1"/>
        <v/>
      </c>
      <c r="O59" s="61" t="str">
        <f t="shared" si="1"/>
        <v/>
      </c>
      <c r="P59" s="61" t="str">
        <f t="shared" si="1"/>
        <v/>
      </c>
      <c r="Q59" s="61" t="str">
        <f t="shared" si="1"/>
        <v/>
      </c>
      <c r="R59" s="61" t="str">
        <f t="shared" si="1"/>
        <v/>
      </c>
      <c r="S59" s="61" t="str">
        <f t="shared" si="1"/>
        <v/>
      </c>
      <c r="T59" s="61" t="str">
        <f t="shared" si="1"/>
        <v/>
      </c>
      <c r="U59" s="61" t="str">
        <f t="shared" si="1"/>
        <v/>
      </c>
      <c r="V59" s="61" t="str">
        <f t="shared" si="1"/>
        <v/>
      </c>
      <c r="W59" s="61" t="str">
        <f t="shared" si="1"/>
        <v/>
      </c>
      <c r="X59" s="61" t="str">
        <f t="shared" si="1"/>
        <v/>
      </c>
      <c r="Y59" s="61" t="str">
        <f t="shared" si="1"/>
        <v/>
      </c>
      <c r="Z59" s="61" t="str">
        <f t="shared" si="1"/>
        <v/>
      </c>
      <c r="AA59" s="61" t="str">
        <f t="shared" si="1"/>
        <v/>
      </c>
      <c r="AB59" s="61" t="str">
        <f t="shared" si="1"/>
        <v/>
      </c>
      <c r="AC59" s="61" t="str">
        <f t="shared" si="1"/>
        <v/>
      </c>
      <c r="AD59" s="61" t="str">
        <f t="shared" si="1"/>
        <v/>
      </c>
      <c r="AE59" s="61" t="str">
        <f t="shared" si="1"/>
        <v/>
      </c>
    </row>
    <row r="60" spans="1:31" x14ac:dyDescent="0.3">
      <c r="A60" s="60">
        <v>10</v>
      </c>
      <c r="B60" s="61" t="str">
        <f t="shared" si="2"/>
        <v/>
      </c>
      <c r="C60" s="61" t="str">
        <f t="shared" si="2"/>
        <v/>
      </c>
      <c r="D60" s="61" t="str">
        <f t="shared" si="2"/>
        <v/>
      </c>
      <c r="E60" s="61" t="str">
        <f t="shared" si="2"/>
        <v/>
      </c>
      <c r="F60" s="61" t="str">
        <f t="shared" si="2"/>
        <v/>
      </c>
      <c r="G60" s="61" t="str">
        <f t="shared" si="2"/>
        <v/>
      </c>
      <c r="H60" s="61" t="str">
        <f t="shared" si="2"/>
        <v/>
      </c>
      <c r="I60" s="61" t="str">
        <f t="shared" si="2"/>
        <v/>
      </c>
      <c r="J60" s="61" t="str">
        <f t="shared" si="2"/>
        <v/>
      </c>
      <c r="K60" s="61" t="str">
        <f t="shared" si="2"/>
        <v/>
      </c>
      <c r="L60" s="61" t="str">
        <f t="shared" si="2"/>
        <v/>
      </c>
      <c r="M60" s="61" t="str">
        <f t="shared" si="1"/>
        <v/>
      </c>
      <c r="N60" s="61" t="str">
        <f t="shared" si="1"/>
        <v/>
      </c>
      <c r="O60" s="61" t="str">
        <f t="shared" si="1"/>
        <v/>
      </c>
      <c r="P60" s="61" t="str">
        <f t="shared" si="1"/>
        <v/>
      </c>
      <c r="Q60" s="61" t="str">
        <f t="shared" si="1"/>
        <v/>
      </c>
      <c r="R60" s="61" t="str">
        <f t="shared" si="1"/>
        <v/>
      </c>
      <c r="S60" s="61" t="str">
        <f t="shared" si="1"/>
        <v/>
      </c>
      <c r="T60" s="61" t="str">
        <f t="shared" si="1"/>
        <v/>
      </c>
      <c r="U60" s="61" t="str">
        <f t="shared" si="1"/>
        <v/>
      </c>
      <c r="V60" s="61" t="str">
        <f t="shared" si="1"/>
        <v/>
      </c>
      <c r="W60" s="61" t="str">
        <f t="shared" si="1"/>
        <v/>
      </c>
      <c r="X60" s="61" t="str">
        <f t="shared" si="1"/>
        <v/>
      </c>
      <c r="Y60" s="61" t="str">
        <f t="shared" si="1"/>
        <v/>
      </c>
      <c r="Z60" s="61" t="str">
        <f t="shared" si="1"/>
        <v/>
      </c>
      <c r="AA60" s="61" t="str">
        <f t="shared" si="1"/>
        <v/>
      </c>
      <c r="AB60" s="61" t="str">
        <f t="shared" si="1"/>
        <v/>
      </c>
      <c r="AC60" s="61" t="str">
        <f t="shared" si="1"/>
        <v/>
      </c>
      <c r="AD60" s="61" t="str">
        <f t="shared" si="1"/>
        <v/>
      </c>
      <c r="AE60" s="61" t="str">
        <f t="shared" si="1"/>
        <v/>
      </c>
    </row>
    <row r="61" spans="1:31" x14ac:dyDescent="0.3">
      <c r="A61" s="60">
        <v>11</v>
      </c>
      <c r="B61" s="61" t="str">
        <f t="shared" si="2"/>
        <v/>
      </c>
      <c r="C61" s="61" t="str">
        <f t="shared" si="2"/>
        <v/>
      </c>
      <c r="D61" s="61" t="str">
        <f t="shared" si="2"/>
        <v/>
      </c>
      <c r="E61" s="61" t="str">
        <f t="shared" si="2"/>
        <v/>
      </c>
      <c r="F61" s="61" t="str">
        <f t="shared" si="2"/>
        <v/>
      </c>
      <c r="G61" s="61" t="str">
        <f t="shared" si="2"/>
        <v/>
      </c>
      <c r="H61" s="61" t="str">
        <f t="shared" si="2"/>
        <v/>
      </c>
      <c r="I61" s="61" t="str">
        <f t="shared" si="2"/>
        <v/>
      </c>
      <c r="J61" s="61" t="str">
        <f t="shared" si="2"/>
        <v/>
      </c>
      <c r="K61" s="61" t="str">
        <f t="shared" si="2"/>
        <v/>
      </c>
      <c r="L61" s="61" t="str">
        <f t="shared" si="2"/>
        <v/>
      </c>
      <c r="M61" s="61" t="str">
        <f t="shared" si="1"/>
        <v/>
      </c>
      <c r="N61" s="61" t="str">
        <f t="shared" si="1"/>
        <v/>
      </c>
      <c r="O61" s="61" t="str">
        <f t="shared" si="1"/>
        <v/>
      </c>
      <c r="P61" s="61" t="str">
        <f t="shared" si="1"/>
        <v/>
      </c>
      <c r="Q61" s="61" t="str">
        <f t="shared" si="1"/>
        <v/>
      </c>
      <c r="R61" s="61" t="str">
        <f t="shared" si="1"/>
        <v/>
      </c>
      <c r="S61" s="61" t="str">
        <f t="shared" si="1"/>
        <v/>
      </c>
      <c r="T61" s="61" t="str">
        <f t="shared" si="1"/>
        <v/>
      </c>
      <c r="U61" s="61" t="str">
        <f t="shared" si="1"/>
        <v/>
      </c>
      <c r="V61" s="61" t="str">
        <f t="shared" si="1"/>
        <v/>
      </c>
      <c r="W61" s="61" t="str">
        <f t="shared" si="1"/>
        <v/>
      </c>
      <c r="X61" s="61" t="str">
        <f t="shared" si="1"/>
        <v/>
      </c>
      <c r="Y61" s="61" t="str">
        <f t="shared" si="1"/>
        <v/>
      </c>
      <c r="Z61" s="61" t="str">
        <f t="shared" si="1"/>
        <v/>
      </c>
      <c r="AA61" s="61" t="str">
        <f t="shared" si="1"/>
        <v/>
      </c>
      <c r="AB61" s="61" t="str">
        <f t="shared" si="1"/>
        <v/>
      </c>
      <c r="AC61" s="61" t="str">
        <f t="shared" si="1"/>
        <v/>
      </c>
      <c r="AD61" s="61" t="str">
        <f t="shared" si="1"/>
        <v/>
      </c>
      <c r="AE61" s="61" t="str">
        <f t="shared" si="1"/>
        <v/>
      </c>
    </row>
    <row r="62" spans="1:31" x14ac:dyDescent="0.3">
      <c r="A62" s="60">
        <v>12</v>
      </c>
      <c r="B62" s="61" t="str">
        <f t="shared" si="2"/>
        <v/>
      </c>
      <c r="C62" s="61" t="str">
        <f t="shared" si="2"/>
        <v/>
      </c>
      <c r="D62" s="61" t="str">
        <f t="shared" si="2"/>
        <v/>
      </c>
      <c r="E62" s="61" t="str">
        <f t="shared" si="2"/>
        <v/>
      </c>
      <c r="F62" s="61" t="str">
        <f t="shared" si="2"/>
        <v/>
      </c>
      <c r="G62" s="61" t="str">
        <f t="shared" si="2"/>
        <v/>
      </c>
      <c r="H62" s="61" t="str">
        <f t="shared" si="2"/>
        <v/>
      </c>
      <c r="I62" s="61" t="str">
        <f t="shared" si="2"/>
        <v/>
      </c>
      <c r="J62" s="61" t="str">
        <f t="shared" si="2"/>
        <v/>
      </c>
      <c r="K62" s="61" t="str">
        <f t="shared" si="2"/>
        <v/>
      </c>
      <c r="L62" s="61" t="str">
        <f t="shared" si="2"/>
        <v/>
      </c>
      <c r="M62" s="61" t="str">
        <f t="shared" si="1"/>
        <v/>
      </c>
      <c r="N62" s="61" t="str">
        <f t="shared" si="1"/>
        <v/>
      </c>
      <c r="O62" s="61" t="str">
        <f t="shared" si="1"/>
        <v/>
      </c>
      <c r="P62" s="61" t="str">
        <f t="shared" si="1"/>
        <v/>
      </c>
      <c r="Q62" s="61" t="str">
        <f t="shared" si="1"/>
        <v/>
      </c>
      <c r="R62" s="61" t="str">
        <f t="shared" si="1"/>
        <v/>
      </c>
      <c r="S62" s="61" t="str">
        <f t="shared" si="1"/>
        <v/>
      </c>
      <c r="T62" s="61" t="str">
        <f t="shared" si="1"/>
        <v/>
      </c>
      <c r="U62" s="61" t="str">
        <f t="shared" si="1"/>
        <v/>
      </c>
      <c r="V62" s="61" t="str">
        <f t="shared" si="1"/>
        <v/>
      </c>
      <c r="W62" s="61" t="str">
        <f t="shared" si="1"/>
        <v/>
      </c>
      <c r="X62" s="61" t="str">
        <f t="shared" si="1"/>
        <v/>
      </c>
      <c r="Y62" s="61" t="str">
        <f t="shared" si="1"/>
        <v/>
      </c>
      <c r="Z62" s="61" t="str">
        <f t="shared" si="1"/>
        <v/>
      </c>
      <c r="AA62" s="61" t="str">
        <f t="shared" si="1"/>
        <v/>
      </c>
      <c r="AB62" s="61" t="str">
        <f t="shared" si="1"/>
        <v/>
      </c>
      <c r="AC62" s="61" t="str">
        <f t="shared" si="1"/>
        <v/>
      </c>
      <c r="AD62" s="61" t="str">
        <f t="shared" si="1"/>
        <v/>
      </c>
      <c r="AE62" s="61" t="str">
        <f t="shared" si="1"/>
        <v/>
      </c>
    </row>
    <row r="63" spans="1:31" x14ac:dyDescent="0.3">
      <c r="A63" s="60">
        <v>13</v>
      </c>
      <c r="B63" s="61" t="str">
        <f t="shared" si="2"/>
        <v/>
      </c>
      <c r="C63" s="61" t="str">
        <f t="shared" si="2"/>
        <v/>
      </c>
      <c r="D63" s="61" t="str">
        <f t="shared" si="2"/>
        <v/>
      </c>
      <c r="E63" s="61" t="str">
        <f t="shared" si="2"/>
        <v/>
      </c>
      <c r="F63" s="61" t="str">
        <f t="shared" si="2"/>
        <v/>
      </c>
      <c r="G63" s="61" t="str">
        <f t="shared" si="2"/>
        <v/>
      </c>
      <c r="H63" s="61" t="str">
        <f t="shared" si="2"/>
        <v/>
      </c>
      <c r="I63" s="61" t="str">
        <f t="shared" si="2"/>
        <v/>
      </c>
      <c r="J63" s="61" t="str">
        <f t="shared" si="2"/>
        <v/>
      </c>
      <c r="K63" s="61" t="str">
        <f t="shared" si="2"/>
        <v/>
      </c>
      <c r="L63" s="61" t="str">
        <f t="shared" si="2"/>
        <v/>
      </c>
      <c r="M63" s="61" t="str">
        <f t="shared" si="1"/>
        <v/>
      </c>
      <c r="N63" s="61" t="str">
        <f t="shared" si="1"/>
        <v/>
      </c>
      <c r="O63" s="61" t="str">
        <f t="shared" si="1"/>
        <v/>
      </c>
      <c r="P63" s="61" t="str">
        <f t="shared" si="1"/>
        <v/>
      </c>
      <c r="Q63" s="61" t="str">
        <f t="shared" si="1"/>
        <v/>
      </c>
      <c r="R63" s="61" t="str">
        <f t="shared" si="1"/>
        <v/>
      </c>
      <c r="S63" s="61" t="str">
        <f t="shared" si="1"/>
        <v/>
      </c>
      <c r="T63" s="61" t="str">
        <f t="shared" si="1"/>
        <v/>
      </c>
      <c r="U63" s="61" t="str">
        <f t="shared" si="1"/>
        <v/>
      </c>
      <c r="V63" s="61" t="str">
        <f t="shared" si="1"/>
        <v/>
      </c>
      <c r="W63" s="61" t="str">
        <f t="shared" si="1"/>
        <v/>
      </c>
      <c r="X63" s="61" t="str">
        <f t="shared" si="1"/>
        <v/>
      </c>
      <c r="Y63" s="61" t="str">
        <f t="shared" si="1"/>
        <v/>
      </c>
      <c r="Z63" s="61" t="str">
        <f t="shared" si="1"/>
        <v/>
      </c>
      <c r="AA63" s="61" t="str">
        <f t="shared" si="1"/>
        <v/>
      </c>
      <c r="AB63" s="61" t="str">
        <f t="shared" si="1"/>
        <v/>
      </c>
      <c r="AC63" s="61" t="str">
        <f t="shared" si="1"/>
        <v/>
      </c>
      <c r="AD63" s="61" t="str">
        <f t="shared" ref="AD63:AE63" si="3">IF(AD15&gt;0,LN(AD15),"")</f>
        <v/>
      </c>
      <c r="AE63" s="61" t="str">
        <f t="shared" si="3"/>
        <v/>
      </c>
    </row>
    <row r="64" spans="1:31" x14ac:dyDescent="0.3">
      <c r="A64" s="60">
        <v>14</v>
      </c>
      <c r="B64" s="61" t="str">
        <f t="shared" si="2"/>
        <v/>
      </c>
      <c r="C64" s="61" t="str">
        <f t="shared" si="2"/>
        <v/>
      </c>
      <c r="D64" s="61" t="str">
        <f t="shared" si="2"/>
        <v/>
      </c>
      <c r="E64" s="61" t="str">
        <f t="shared" si="2"/>
        <v/>
      </c>
      <c r="F64" s="61" t="str">
        <f t="shared" si="2"/>
        <v/>
      </c>
      <c r="G64" s="61" t="str">
        <f t="shared" si="2"/>
        <v/>
      </c>
      <c r="H64" s="61" t="str">
        <f t="shared" si="2"/>
        <v/>
      </c>
      <c r="I64" s="61" t="str">
        <f t="shared" si="2"/>
        <v/>
      </c>
      <c r="J64" s="61" t="str">
        <f t="shared" si="2"/>
        <v/>
      </c>
      <c r="K64" s="61" t="str">
        <f t="shared" si="2"/>
        <v/>
      </c>
      <c r="L64" s="61" t="str">
        <f t="shared" si="2"/>
        <v/>
      </c>
      <c r="M64" s="61" t="str">
        <f t="shared" si="2"/>
        <v/>
      </c>
      <c r="N64" s="61" t="str">
        <f t="shared" si="2"/>
        <v/>
      </c>
      <c r="O64" s="61" t="str">
        <f t="shared" si="2"/>
        <v/>
      </c>
      <c r="P64" s="61" t="str">
        <f t="shared" si="2"/>
        <v/>
      </c>
      <c r="Q64" s="61" t="str">
        <f t="shared" si="2"/>
        <v/>
      </c>
      <c r="R64" s="61" t="str">
        <f t="shared" ref="R64:AE67" si="4">IF(R16&gt;0,LN(R16),"")</f>
        <v/>
      </c>
      <c r="S64" s="61" t="str">
        <f t="shared" si="4"/>
        <v/>
      </c>
      <c r="T64" s="61" t="str">
        <f t="shared" si="4"/>
        <v/>
      </c>
      <c r="U64" s="61" t="str">
        <f t="shared" si="4"/>
        <v/>
      </c>
      <c r="V64" s="61" t="str">
        <f t="shared" si="4"/>
        <v/>
      </c>
      <c r="W64" s="61" t="str">
        <f t="shared" si="4"/>
        <v/>
      </c>
      <c r="X64" s="61" t="str">
        <f t="shared" si="4"/>
        <v/>
      </c>
      <c r="Y64" s="61" t="str">
        <f t="shared" si="4"/>
        <v/>
      </c>
      <c r="Z64" s="61" t="str">
        <f t="shared" si="4"/>
        <v/>
      </c>
      <c r="AA64" s="61" t="str">
        <f t="shared" si="4"/>
        <v/>
      </c>
      <c r="AB64" s="61" t="str">
        <f t="shared" si="4"/>
        <v/>
      </c>
      <c r="AC64" s="61" t="str">
        <f t="shared" si="4"/>
        <v/>
      </c>
      <c r="AD64" s="61" t="str">
        <f t="shared" si="4"/>
        <v/>
      </c>
      <c r="AE64" s="61" t="str">
        <f t="shared" si="4"/>
        <v/>
      </c>
    </row>
    <row r="65" spans="1:31" x14ac:dyDescent="0.3">
      <c r="A65" s="60">
        <v>15</v>
      </c>
      <c r="B65" s="61" t="str">
        <f t="shared" si="2"/>
        <v/>
      </c>
      <c r="C65" s="61" t="str">
        <f t="shared" si="2"/>
        <v/>
      </c>
      <c r="D65" s="61" t="str">
        <f t="shared" si="2"/>
        <v/>
      </c>
      <c r="E65" s="61" t="str">
        <f t="shared" si="2"/>
        <v/>
      </c>
      <c r="F65" s="61" t="str">
        <f t="shared" si="2"/>
        <v/>
      </c>
      <c r="G65" s="61" t="str">
        <f t="shared" si="2"/>
        <v/>
      </c>
      <c r="H65" s="61" t="str">
        <f t="shared" si="2"/>
        <v/>
      </c>
      <c r="I65" s="61" t="str">
        <f t="shared" si="2"/>
        <v/>
      </c>
      <c r="J65" s="61" t="str">
        <f t="shared" si="2"/>
        <v/>
      </c>
      <c r="K65" s="61" t="str">
        <f t="shared" si="2"/>
        <v/>
      </c>
      <c r="L65" s="61" t="str">
        <f t="shared" si="2"/>
        <v/>
      </c>
      <c r="M65" s="61" t="str">
        <f t="shared" si="2"/>
        <v/>
      </c>
      <c r="N65" s="61" t="str">
        <f t="shared" si="2"/>
        <v/>
      </c>
      <c r="O65" s="61" t="str">
        <f t="shared" si="2"/>
        <v/>
      </c>
      <c r="P65" s="61" t="str">
        <f t="shared" si="2"/>
        <v/>
      </c>
      <c r="Q65" s="61" t="str">
        <f t="shared" si="2"/>
        <v/>
      </c>
      <c r="R65" s="61" t="str">
        <f t="shared" si="4"/>
        <v/>
      </c>
      <c r="S65" s="61" t="str">
        <f t="shared" si="4"/>
        <v/>
      </c>
      <c r="T65" s="61" t="str">
        <f t="shared" si="4"/>
        <v/>
      </c>
      <c r="U65" s="61" t="str">
        <f t="shared" si="4"/>
        <v/>
      </c>
      <c r="V65" s="61" t="str">
        <f t="shared" si="4"/>
        <v/>
      </c>
      <c r="W65" s="61" t="str">
        <f t="shared" si="4"/>
        <v/>
      </c>
      <c r="X65" s="61" t="str">
        <f t="shared" si="4"/>
        <v/>
      </c>
      <c r="Y65" s="61" t="str">
        <f t="shared" si="4"/>
        <v/>
      </c>
      <c r="Z65" s="61" t="str">
        <f t="shared" si="4"/>
        <v/>
      </c>
      <c r="AA65" s="61" t="str">
        <f t="shared" si="4"/>
        <v/>
      </c>
      <c r="AB65" s="61" t="str">
        <f t="shared" si="4"/>
        <v/>
      </c>
      <c r="AC65" s="61" t="str">
        <f t="shared" si="4"/>
        <v/>
      </c>
      <c r="AD65" s="61" t="str">
        <f t="shared" si="4"/>
        <v/>
      </c>
      <c r="AE65" s="61" t="str">
        <f t="shared" si="4"/>
        <v/>
      </c>
    </row>
    <row r="66" spans="1:31" x14ac:dyDescent="0.3">
      <c r="A66" s="60">
        <v>16</v>
      </c>
      <c r="B66" s="61" t="str">
        <f t="shared" si="2"/>
        <v/>
      </c>
      <c r="C66" s="61" t="str">
        <f t="shared" si="2"/>
        <v/>
      </c>
      <c r="D66" s="61" t="str">
        <f t="shared" si="2"/>
        <v/>
      </c>
      <c r="E66" s="61" t="str">
        <f t="shared" si="2"/>
        <v/>
      </c>
      <c r="F66" s="61" t="str">
        <f t="shared" si="2"/>
        <v/>
      </c>
      <c r="G66" s="61" t="str">
        <f t="shared" si="2"/>
        <v/>
      </c>
      <c r="H66" s="61" t="str">
        <f t="shared" si="2"/>
        <v/>
      </c>
      <c r="I66" s="61" t="str">
        <f t="shared" si="2"/>
        <v/>
      </c>
      <c r="J66" s="61" t="str">
        <f t="shared" si="2"/>
        <v/>
      </c>
      <c r="K66" s="61" t="str">
        <f t="shared" si="2"/>
        <v/>
      </c>
      <c r="L66" s="61" t="str">
        <f t="shared" si="2"/>
        <v/>
      </c>
      <c r="M66" s="61" t="str">
        <f t="shared" si="2"/>
        <v/>
      </c>
      <c r="N66" s="61" t="str">
        <f t="shared" si="2"/>
        <v/>
      </c>
      <c r="O66" s="61" t="str">
        <f t="shared" si="2"/>
        <v/>
      </c>
      <c r="P66" s="61" t="str">
        <f t="shared" si="2"/>
        <v/>
      </c>
      <c r="Q66" s="61" t="str">
        <f t="shared" si="2"/>
        <v/>
      </c>
      <c r="R66" s="61" t="str">
        <f t="shared" si="4"/>
        <v/>
      </c>
      <c r="S66" s="61" t="str">
        <f t="shared" si="4"/>
        <v/>
      </c>
      <c r="T66" s="61" t="str">
        <f t="shared" si="4"/>
        <v/>
      </c>
      <c r="U66" s="61" t="str">
        <f t="shared" si="4"/>
        <v/>
      </c>
      <c r="V66" s="61" t="str">
        <f t="shared" si="4"/>
        <v/>
      </c>
      <c r="W66" s="61" t="str">
        <f t="shared" si="4"/>
        <v/>
      </c>
      <c r="X66" s="61" t="str">
        <f t="shared" si="4"/>
        <v/>
      </c>
      <c r="Y66" s="61" t="str">
        <f t="shared" si="4"/>
        <v/>
      </c>
      <c r="Z66" s="61" t="str">
        <f t="shared" si="4"/>
        <v/>
      </c>
      <c r="AA66" s="61" t="str">
        <f t="shared" si="4"/>
        <v/>
      </c>
      <c r="AB66" s="61" t="str">
        <f t="shared" si="4"/>
        <v/>
      </c>
      <c r="AC66" s="61" t="str">
        <f t="shared" si="4"/>
        <v/>
      </c>
      <c r="AD66" s="61" t="str">
        <f t="shared" si="4"/>
        <v/>
      </c>
      <c r="AE66" s="61" t="str">
        <f t="shared" si="4"/>
        <v/>
      </c>
    </row>
    <row r="67" spans="1:31" x14ac:dyDescent="0.3">
      <c r="A67" s="60">
        <v>17</v>
      </c>
      <c r="B67" s="61" t="str">
        <f t="shared" si="2"/>
        <v/>
      </c>
      <c r="C67" s="61" t="str">
        <f t="shared" si="2"/>
        <v/>
      </c>
      <c r="D67" s="61" t="str">
        <f t="shared" si="2"/>
        <v/>
      </c>
      <c r="E67" s="61" t="str">
        <f t="shared" si="2"/>
        <v/>
      </c>
      <c r="F67" s="61" t="str">
        <f t="shared" si="2"/>
        <v/>
      </c>
      <c r="G67" s="61" t="str">
        <f t="shared" si="2"/>
        <v/>
      </c>
      <c r="H67" s="61" t="str">
        <f t="shared" si="2"/>
        <v/>
      </c>
      <c r="I67" s="61" t="str">
        <f t="shared" si="2"/>
        <v/>
      </c>
      <c r="J67" s="61" t="str">
        <f t="shared" si="2"/>
        <v/>
      </c>
      <c r="K67" s="61" t="str">
        <f t="shared" si="2"/>
        <v/>
      </c>
      <c r="L67" s="61" t="str">
        <f t="shared" si="2"/>
        <v/>
      </c>
      <c r="M67" s="61" t="str">
        <f t="shared" si="2"/>
        <v/>
      </c>
      <c r="N67" s="61" t="str">
        <f t="shared" si="2"/>
        <v/>
      </c>
      <c r="O67" s="61" t="str">
        <f t="shared" si="2"/>
        <v/>
      </c>
      <c r="P67" s="61" t="str">
        <f t="shared" si="2"/>
        <v/>
      </c>
      <c r="Q67" s="61" t="str">
        <f t="shared" si="2"/>
        <v/>
      </c>
      <c r="R67" s="61" t="str">
        <f t="shared" si="4"/>
        <v/>
      </c>
      <c r="S67" s="61" t="str">
        <f t="shared" si="4"/>
        <v/>
      </c>
      <c r="T67" s="61" t="str">
        <f t="shared" si="4"/>
        <v/>
      </c>
      <c r="U67" s="61" t="str">
        <f t="shared" si="4"/>
        <v/>
      </c>
      <c r="V67" s="61" t="str">
        <f t="shared" si="4"/>
        <v/>
      </c>
      <c r="W67" s="61" t="str">
        <f t="shared" si="4"/>
        <v/>
      </c>
      <c r="X67" s="61" t="str">
        <f t="shared" si="4"/>
        <v/>
      </c>
      <c r="Y67" s="61" t="str">
        <f t="shared" si="4"/>
        <v/>
      </c>
      <c r="Z67" s="61" t="str">
        <f t="shared" si="4"/>
        <v/>
      </c>
      <c r="AA67" s="61" t="str">
        <f t="shared" si="4"/>
        <v/>
      </c>
      <c r="AB67" s="61" t="str">
        <f t="shared" si="4"/>
        <v/>
      </c>
      <c r="AC67" s="61" t="str">
        <f t="shared" si="4"/>
        <v/>
      </c>
      <c r="AD67" s="61" t="str">
        <f t="shared" si="4"/>
        <v/>
      </c>
      <c r="AE67" s="61" t="str">
        <f t="shared" si="4"/>
        <v/>
      </c>
    </row>
    <row r="68" spans="1:31" x14ac:dyDescent="0.3">
      <c r="A68" s="60">
        <v>18</v>
      </c>
      <c r="B68" s="61" t="str">
        <f t="shared" ref="B68:AE76" si="5">IF(B20&gt;0,LN(B20),"")</f>
        <v/>
      </c>
      <c r="C68" s="61" t="str">
        <f t="shared" si="5"/>
        <v/>
      </c>
      <c r="D68" s="61" t="str">
        <f t="shared" si="5"/>
        <v/>
      </c>
      <c r="E68" s="61" t="str">
        <f t="shared" si="5"/>
        <v/>
      </c>
      <c r="F68" s="61" t="str">
        <f t="shared" si="5"/>
        <v/>
      </c>
      <c r="G68" s="61" t="str">
        <f t="shared" si="5"/>
        <v/>
      </c>
      <c r="H68" s="61" t="str">
        <f t="shared" si="5"/>
        <v/>
      </c>
      <c r="I68" s="61" t="str">
        <f t="shared" si="5"/>
        <v/>
      </c>
      <c r="J68" s="61" t="str">
        <f t="shared" si="5"/>
        <v/>
      </c>
      <c r="K68" s="61" t="str">
        <f t="shared" si="5"/>
        <v/>
      </c>
      <c r="L68" s="61" t="str">
        <f t="shared" si="5"/>
        <v/>
      </c>
      <c r="M68" s="61" t="str">
        <f t="shared" si="5"/>
        <v/>
      </c>
      <c r="N68" s="61" t="str">
        <f t="shared" si="5"/>
        <v/>
      </c>
      <c r="O68" s="61" t="str">
        <f t="shared" si="5"/>
        <v/>
      </c>
      <c r="P68" s="61" t="str">
        <f t="shared" si="5"/>
        <v/>
      </c>
      <c r="Q68" s="61" t="str">
        <f t="shared" si="5"/>
        <v/>
      </c>
      <c r="R68" s="61" t="str">
        <f t="shared" si="5"/>
        <v/>
      </c>
      <c r="S68" s="61" t="str">
        <f t="shared" si="5"/>
        <v/>
      </c>
      <c r="T68" s="61" t="str">
        <f t="shared" si="5"/>
        <v/>
      </c>
      <c r="U68" s="61" t="str">
        <f t="shared" si="5"/>
        <v/>
      </c>
      <c r="V68" s="61" t="str">
        <f t="shared" si="5"/>
        <v/>
      </c>
      <c r="W68" s="61" t="str">
        <f t="shared" si="5"/>
        <v/>
      </c>
      <c r="X68" s="61" t="str">
        <f t="shared" si="5"/>
        <v/>
      </c>
      <c r="Y68" s="61" t="str">
        <f t="shared" si="5"/>
        <v/>
      </c>
      <c r="Z68" s="61" t="str">
        <f t="shared" si="5"/>
        <v/>
      </c>
      <c r="AA68" s="61" t="str">
        <f t="shared" si="5"/>
        <v/>
      </c>
      <c r="AB68" s="61" t="str">
        <f t="shared" si="5"/>
        <v/>
      </c>
      <c r="AC68" s="61" t="str">
        <f t="shared" si="5"/>
        <v/>
      </c>
      <c r="AD68" s="61" t="str">
        <f t="shared" si="5"/>
        <v/>
      </c>
      <c r="AE68" s="61" t="str">
        <f t="shared" si="5"/>
        <v/>
      </c>
    </row>
    <row r="69" spans="1:31" x14ac:dyDescent="0.3">
      <c r="A69" s="60">
        <v>19</v>
      </c>
      <c r="B69" s="61" t="str">
        <f t="shared" si="5"/>
        <v/>
      </c>
      <c r="C69" s="61" t="str">
        <f t="shared" si="5"/>
        <v/>
      </c>
      <c r="D69" s="61" t="str">
        <f t="shared" si="5"/>
        <v/>
      </c>
      <c r="E69" s="61" t="str">
        <f t="shared" si="5"/>
        <v/>
      </c>
      <c r="F69" s="61" t="str">
        <f t="shared" si="5"/>
        <v/>
      </c>
      <c r="G69" s="61" t="str">
        <f t="shared" si="5"/>
        <v/>
      </c>
      <c r="H69" s="61" t="str">
        <f t="shared" si="5"/>
        <v/>
      </c>
      <c r="I69" s="61" t="str">
        <f t="shared" si="5"/>
        <v/>
      </c>
      <c r="J69" s="61" t="str">
        <f t="shared" si="5"/>
        <v/>
      </c>
      <c r="K69" s="61" t="str">
        <f t="shared" si="5"/>
        <v/>
      </c>
      <c r="L69" s="61" t="str">
        <f t="shared" si="5"/>
        <v/>
      </c>
      <c r="M69" s="61" t="str">
        <f t="shared" si="5"/>
        <v/>
      </c>
      <c r="N69" s="61" t="str">
        <f t="shared" si="5"/>
        <v/>
      </c>
      <c r="O69" s="61" t="str">
        <f t="shared" si="5"/>
        <v/>
      </c>
      <c r="P69" s="61" t="str">
        <f t="shared" si="5"/>
        <v/>
      </c>
      <c r="Q69" s="61" t="str">
        <f t="shared" si="5"/>
        <v/>
      </c>
      <c r="R69" s="61" t="str">
        <f t="shared" si="5"/>
        <v/>
      </c>
      <c r="S69" s="61" t="str">
        <f t="shared" si="5"/>
        <v/>
      </c>
      <c r="T69" s="61" t="str">
        <f t="shared" si="5"/>
        <v/>
      </c>
      <c r="U69" s="61" t="str">
        <f t="shared" si="5"/>
        <v/>
      </c>
      <c r="V69" s="61" t="str">
        <f t="shared" si="5"/>
        <v/>
      </c>
      <c r="W69" s="61" t="str">
        <f t="shared" si="5"/>
        <v/>
      </c>
      <c r="X69" s="61" t="str">
        <f t="shared" si="5"/>
        <v/>
      </c>
      <c r="Y69" s="61" t="str">
        <f t="shared" si="5"/>
        <v/>
      </c>
      <c r="Z69" s="61" t="str">
        <f t="shared" si="5"/>
        <v/>
      </c>
      <c r="AA69" s="61" t="str">
        <f t="shared" si="5"/>
        <v/>
      </c>
      <c r="AB69" s="61" t="str">
        <f t="shared" si="5"/>
        <v/>
      </c>
      <c r="AC69" s="61" t="str">
        <f t="shared" si="5"/>
        <v/>
      </c>
      <c r="AD69" s="61" t="str">
        <f t="shared" si="5"/>
        <v/>
      </c>
      <c r="AE69" s="61" t="str">
        <f t="shared" si="5"/>
        <v/>
      </c>
    </row>
    <row r="70" spans="1:31" x14ac:dyDescent="0.3">
      <c r="A70" s="60">
        <v>20</v>
      </c>
      <c r="B70" s="61" t="str">
        <f t="shared" si="5"/>
        <v/>
      </c>
      <c r="C70" s="61" t="str">
        <f t="shared" si="5"/>
        <v/>
      </c>
      <c r="D70" s="61" t="str">
        <f t="shared" si="5"/>
        <v/>
      </c>
      <c r="E70" s="61" t="str">
        <f t="shared" si="5"/>
        <v/>
      </c>
      <c r="F70" s="61" t="str">
        <f t="shared" si="5"/>
        <v/>
      </c>
      <c r="G70" s="61" t="str">
        <f t="shared" si="5"/>
        <v/>
      </c>
      <c r="H70" s="61" t="str">
        <f t="shared" si="5"/>
        <v/>
      </c>
      <c r="I70" s="61" t="str">
        <f t="shared" si="5"/>
        <v/>
      </c>
      <c r="J70" s="61" t="str">
        <f t="shared" si="5"/>
        <v/>
      </c>
      <c r="K70" s="61" t="str">
        <f t="shared" si="5"/>
        <v/>
      </c>
      <c r="L70" s="61" t="str">
        <f t="shared" si="5"/>
        <v/>
      </c>
      <c r="M70" s="61" t="str">
        <f t="shared" si="5"/>
        <v/>
      </c>
      <c r="N70" s="61" t="str">
        <f t="shared" si="5"/>
        <v/>
      </c>
      <c r="O70" s="61" t="str">
        <f t="shared" si="5"/>
        <v/>
      </c>
      <c r="P70" s="61" t="str">
        <f t="shared" si="5"/>
        <v/>
      </c>
      <c r="Q70" s="61" t="str">
        <f t="shared" si="5"/>
        <v/>
      </c>
      <c r="R70" s="61" t="str">
        <f t="shared" si="5"/>
        <v/>
      </c>
      <c r="S70" s="61" t="str">
        <f t="shared" si="5"/>
        <v/>
      </c>
      <c r="T70" s="61" t="str">
        <f t="shared" si="5"/>
        <v/>
      </c>
      <c r="U70" s="61" t="str">
        <f t="shared" si="5"/>
        <v/>
      </c>
      <c r="V70" s="61" t="str">
        <f t="shared" si="5"/>
        <v/>
      </c>
      <c r="W70" s="61" t="str">
        <f t="shared" si="5"/>
        <v/>
      </c>
      <c r="X70" s="61" t="str">
        <f t="shared" si="5"/>
        <v/>
      </c>
      <c r="Y70" s="61" t="str">
        <f t="shared" si="5"/>
        <v/>
      </c>
      <c r="Z70" s="61" t="str">
        <f t="shared" si="5"/>
        <v/>
      </c>
      <c r="AA70" s="61" t="str">
        <f t="shared" si="5"/>
        <v/>
      </c>
      <c r="AB70" s="61" t="str">
        <f t="shared" si="5"/>
        <v/>
      </c>
      <c r="AC70" s="61" t="str">
        <f t="shared" si="5"/>
        <v/>
      </c>
      <c r="AD70" s="61" t="str">
        <f t="shared" si="5"/>
        <v/>
      </c>
      <c r="AE70" s="61" t="str">
        <f t="shared" si="5"/>
        <v/>
      </c>
    </row>
    <row r="71" spans="1:31" x14ac:dyDescent="0.3">
      <c r="A71" s="60">
        <v>21</v>
      </c>
      <c r="B71" s="61" t="str">
        <f t="shared" si="5"/>
        <v/>
      </c>
      <c r="C71" s="61" t="str">
        <f t="shared" si="5"/>
        <v/>
      </c>
      <c r="D71" s="61" t="str">
        <f t="shared" si="5"/>
        <v/>
      </c>
      <c r="E71" s="61" t="str">
        <f t="shared" si="5"/>
        <v/>
      </c>
      <c r="F71" s="61" t="str">
        <f t="shared" si="5"/>
        <v/>
      </c>
      <c r="G71" s="61" t="str">
        <f t="shared" si="5"/>
        <v/>
      </c>
      <c r="H71" s="61" t="str">
        <f t="shared" si="5"/>
        <v/>
      </c>
      <c r="I71" s="61" t="str">
        <f t="shared" si="5"/>
        <v/>
      </c>
      <c r="J71" s="61" t="str">
        <f t="shared" si="5"/>
        <v/>
      </c>
      <c r="K71" s="61" t="str">
        <f t="shared" si="5"/>
        <v/>
      </c>
      <c r="L71" s="61" t="str">
        <f t="shared" si="5"/>
        <v/>
      </c>
      <c r="M71" s="61" t="str">
        <f t="shared" si="5"/>
        <v/>
      </c>
      <c r="N71" s="61" t="str">
        <f t="shared" si="5"/>
        <v/>
      </c>
      <c r="O71" s="61" t="str">
        <f t="shared" si="5"/>
        <v/>
      </c>
      <c r="P71" s="61" t="str">
        <f t="shared" si="5"/>
        <v/>
      </c>
      <c r="Q71" s="61" t="str">
        <f t="shared" si="5"/>
        <v/>
      </c>
      <c r="R71" s="61" t="str">
        <f t="shared" si="5"/>
        <v/>
      </c>
      <c r="S71" s="61" t="str">
        <f t="shared" si="5"/>
        <v/>
      </c>
      <c r="T71" s="61" t="str">
        <f t="shared" si="5"/>
        <v/>
      </c>
      <c r="U71" s="61" t="str">
        <f t="shared" si="5"/>
        <v/>
      </c>
      <c r="V71" s="61" t="str">
        <f t="shared" si="5"/>
        <v/>
      </c>
      <c r="W71" s="61" t="str">
        <f t="shared" si="5"/>
        <v/>
      </c>
      <c r="X71" s="61" t="str">
        <f t="shared" si="5"/>
        <v/>
      </c>
      <c r="Y71" s="61" t="str">
        <f t="shared" si="5"/>
        <v/>
      </c>
      <c r="Z71" s="61" t="str">
        <f t="shared" si="5"/>
        <v/>
      </c>
      <c r="AA71" s="61" t="str">
        <f t="shared" si="5"/>
        <v/>
      </c>
      <c r="AB71" s="61" t="str">
        <f t="shared" si="5"/>
        <v/>
      </c>
      <c r="AC71" s="61" t="str">
        <f t="shared" si="5"/>
        <v/>
      </c>
      <c r="AD71" s="61" t="str">
        <f t="shared" si="5"/>
        <v/>
      </c>
      <c r="AE71" s="61" t="str">
        <f t="shared" si="5"/>
        <v/>
      </c>
    </row>
    <row r="72" spans="1:31" x14ac:dyDescent="0.3">
      <c r="A72" s="60">
        <v>22</v>
      </c>
      <c r="B72" s="61" t="str">
        <f t="shared" si="5"/>
        <v/>
      </c>
      <c r="C72" s="61" t="str">
        <f t="shared" si="5"/>
        <v/>
      </c>
      <c r="D72" s="61" t="str">
        <f t="shared" si="5"/>
        <v/>
      </c>
      <c r="E72" s="61" t="str">
        <f t="shared" si="5"/>
        <v/>
      </c>
      <c r="F72" s="61" t="str">
        <f t="shared" si="5"/>
        <v/>
      </c>
      <c r="G72" s="61" t="str">
        <f t="shared" si="5"/>
        <v/>
      </c>
      <c r="H72" s="61" t="str">
        <f t="shared" si="5"/>
        <v/>
      </c>
      <c r="I72" s="61" t="str">
        <f t="shared" si="5"/>
        <v/>
      </c>
      <c r="J72" s="61" t="str">
        <f t="shared" si="5"/>
        <v/>
      </c>
      <c r="K72" s="61" t="str">
        <f t="shared" si="5"/>
        <v/>
      </c>
      <c r="L72" s="61" t="str">
        <f t="shared" si="5"/>
        <v/>
      </c>
      <c r="M72" s="61" t="str">
        <f t="shared" si="5"/>
        <v/>
      </c>
      <c r="N72" s="61" t="str">
        <f t="shared" si="5"/>
        <v/>
      </c>
      <c r="O72" s="61" t="str">
        <f t="shared" si="5"/>
        <v/>
      </c>
      <c r="P72" s="61" t="str">
        <f t="shared" si="5"/>
        <v/>
      </c>
      <c r="Q72" s="61" t="str">
        <f t="shared" si="5"/>
        <v/>
      </c>
      <c r="R72" s="61" t="str">
        <f t="shared" si="5"/>
        <v/>
      </c>
      <c r="S72" s="61" t="str">
        <f t="shared" si="5"/>
        <v/>
      </c>
      <c r="T72" s="61" t="str">
        <f t="shared" si="5"/>
        <v/>
      </c>
      <c r="U72" s="61" t="str">
        <f t="shared" si="5"/>
        <v/>
      </c>
      <c r="V72" s="61" t="str">
        <f t="shared" si="5"/>
        <v/>
      </c>
      <c r="W72" s="61" t="str">
        <f t="shared" si="5"/>
        <v/>
      </c>
      <c r="X72" s="61" t="str">
        <f t="shared" si="5"/>
        <v/>
      </c>
      <c r="Y72" s="61" t="str">
        <f t="shared" si="5"/>
        <v/>
      </c>
      <c r="Z72" s="61" t="str">
        <f t="shared" si="5"/>
        <v/>
      </c>
      <c r="AA72" s="61" t="str">
        <f t="shared" si="5"/>
        <v/>
      </c>
      <c r="AB72" s="61" t="str">
        <f t="shared" si="5"/>
        <v/>
      </c>
      <c r="AC72" s="61" t="str">
        <f t="shared" si="5"/>
        <v/>
      </c>
      <c r="AD72" s="61" t="str">
        <f t="shared" si="5"/>
        <v/>
      </c>
      <c r="AE72" s="61" t="str">
        <f t="shared" si="5"/>
        <v/>
      </c>
    </row>
    <row r="73" spans="1:31" x14ac:dyDescent="0.3">
      <c r="A73" s="60">
        <v>23</v>
      </c>
      <c r="B73" s="61" t="str">
        <f t="shared" si="5"/>
        <v/>
      </c>
      <c r="C73" s="61" t="str">
        <f t="shared" si="5"/>
        <v/>
      </c>
      <c r="D73" s="61" t="str">
        <f t="shared" si="5"/>
        <v/>
      </c>
      <c r="E73" s="61" t="str">
        <f t="shared" si="5"/>
        <v/>
      </c>
      <c r="F73" s="61" t="str">
        <f t="shared" si="5"/>
        <v/>
      </c>
      <c r="G73" s="61" t="str">
        <f t="shared" si="5"/>
        <v/>
      </c>
      <c r="H73" s="61" t="str">
        <f t="shared" si="5"/>
        <v/>
      </c>
      <c r="I73" s="61" t="str">
        <f t="shared" si="5"/>
        <v/>
      </c>
      <c r="J73" s="61" t="str">
        <f t="shared" si="5"/>
        <v/>
      </c>
      <c r="K73" s="61" t="str">
        <f t="shared" si="5"/>
        <v/>
      </c>
      <c r="L73" s="61" t="str">
        <f t="shared" si="5"/>
        <v/>
      </c>
      <c r="M73" s="61" t="str">
        <f t="shared" si="5"/>
        <v/>
      </c>
      <c r="N73" s="61" t="str">
        <f t="shared" si="5"/>
        <v/>
      </c>
      <c r="O73" s="61" t="str">
        <f t="shared" si="5"/>
        <v/>
      </c>
      <c r="P73" s="61" t="str">
        <f t="shared" si="5"/>
        <v/>
      </c>
      <c r="Q73" s="61" t="str">
        <f t="shared" si="5"/>
        <v/>
      </c>
      <c r="R73" s="61" t="str">
        <f t="shared" si="5"/>
        <v/>
      </c>
      <c r="S73" s="61" t="str">
        <f t="shared" si="5"/>
        <v/>
      </c>
      <c r="T73" s="61" t="str">
        <f t="shared" si="5"/>
        <v/>
      </c>
      <c r="U73" s="61" t="str">
        <f t="shared" si="5"/>
        <v/>
      </c>
      <c r="V73" s="61" t="str">
        <f t="shared" si="5"/>
        <v/>
      </c>
      <c r="W73" s="61" t="str">
        <f t="shared" si="5"/>
        <v/>
      </c>
      <c r="X73" s="61" t="str">
        <f t="shared" si="5"/>
        <v/>
      </c>
      <c r="Y73" s="61" t="str">
        <f t="shared" si="5"/>
        <v/>
      </c>
      <c r="Z73" s="61" t="str">
        <f t="shared" si="5"/>
        <v/>
      </c>
      <c r="AA73" s="61" t="str">
        <f t="shared" si="5"/>
        <v/>
      </c>
      <c r="AB73" s="61" t="str">
        <f t="shared" si="5"/>
        <v/>
      </c>
      <c r="AC73" s="61" t="str">
        <f t="shared" si="5"/>
        <v/>
      </c>
      <c r="AD73" s="61" t="str">
        <f t="shared" si="5"/>
        <v/>
      </c>
      <c r="AE73" s="61" t="str">
        <f t="shared" si="5"/>
        <v/>
      </c>
    </row>
    <row r="74" spans="1:31" x14ac:dyDescent="0.3">
      <c r="A74" s="60">
        <v>24</v>
      </c>
      <c r="B74" s="61" t="str">
        <f t="shared" si="5"/>
        <v/>
      </c>
      <c r="C74" s="61" t="str">
        <f t="shared" si="5"/>
        <v/>
      </c>
      <c r="D74" s="61" t="str">
        <f t="shared" si="5"/>
        <v/>
      </c>
      <c r="E74" s="61" t="str">
        <f t="shared" si="5"/>
        <v/>
      </c>
      <c r="F74" s="61" t="str">
        <f t="shared" si="5"/>
        <v/>
      </c>
      <c r="G74" s="61" t="str">
        <f t="shared" si="5"/>
        <v/>
      </c>
      <c r="H74" s="61" t="str">
        <f t="shared" si="5"/>
        <v/>
      </c>
      <c r="I74" s="61" t="str">
        <f t="shared" si="5"/>
        <v/>
      </c>
      <c r="J74" s="61" t="str">
        <f t="shared" si="5"/>
        <v/>
      </c>
      <c r="K74" s="61" t="str">
        <f t="shared" si="5"/>
        <v/>
      </c>
      <c r="L74" s="61" t="str">
        <f t="shared" si="5"/>
        <v/>
      </c>
      <c r="M74" s="61" t="str">
        <f t="shared" si="5"/>
        <v/>
      </c>
      <c r="N74" s="61" t="str">
        <f t="shared" si="5"/>
        <v/>
      </c>
      <c r="O74" s="61" t="str">
        <f t="shared" si="5"/>
        <v/>
      </c>
      <c r="P74" s="61" t="str">
        <f t="shared" si="5"/>
        <v/>
      </c>
      <c r="Q74" s="61" t="str">
        <f t="shared" si="5"/>
        <v/>
      </c>
      <c r="R74" s="61" t="str">
        <f t="shared" si="5"/>
        <v/>
      </c>
      <c r="S74" s="61" t="str">
        <f t="shared" si="5"/>
        <v/>
      </c>
      <c r="T74" s="61" t="str">
        <f t="shared" si="5"/>
        <v/>
      </c>
      <c r="U74" s="61" t="str">
        <f t="shared" si="5"/>
        <v/>
      </c>
      <c r="V74" s="61" t="str">
        <f t="shared" si="5"/>
        <v/>
      </c>
      <c r="W74" s="61" t="str">
        <f t="shared" si="5"/>
        <v/>
      </c>
      <c r="X74" s="61" t="str">
        <f t="shared" si="5"/>
        <v/>
      </c>
      <c r="Y74" s="61" t="str">
        <f t="shared" si="5"/>
        <v/>
      </c>
      <c r="Z74" s="61" t="str">
        <f t="shared" si="5"/>
        <v/>
      </c>
      <c r="AA74" s="61" t="str">
        <f t="shared" si="5"/>
        <v/>
      </c>
      <c r="AB74" s="61" t="str">
        <f t="shared" si="5"/>
        <v/>
      </c>
      <c r="AC74" s="61" t="str">
        <f t="shared" si="5"/>
        <v/>
      </c>
      <c r="AD74" s="61" t="str">
        <f t="shared" si="5"/>
        <v/>
      </c>
      <c r="AE74" s="61" t="str">
        <f t="shared" si="5"/>
        <v/>
      </c>
    </row>
    <row r="75" spans="1:31" x14ac:dyDescent="0.3">
      <c r="A75" s="60">
        <v>25</v>
      </c>
      <c r="B75" s="61" t="str">
        <f t="shared" si="5"/>
        <v/>
      </c>
      <c r="C75" s="61" t="str">
        <f t="shared" si="5"/>
        <v/>
      </c>
      <c r="D75" s="61" t="str">
        <f t="shared" si="5"/>
        <v/>
      </c>
      <c r="E75" s="61" t="str">
        <f t="shared" si="5"/>
        <v/>
      </c>
      <c r="F75" s="61" t="str">
        <f t="shared" si="5"/>
        <v/>
      </c>
      <c r="G75" s="61" t="str">
        <f t="shared" si="5"/>
        <v/>
      </c>
      <c r="H75" s="61" t="str">
        <f t="shared" si="5"/>
        <v/>
      </c>
      <c r="I75" s="61" t="str">
        <f t="shared" si="5"/>
        <v/>
      </c>
      <c r="J75" s="61" t="str">
        <f t="shared" si="5"/>
        <v/>
      </c>
      <c r="K75" s="61" t="str">
        <f t="shared" si="5"/>
        <v/>
      </c>
      <c r="L75" s="61" t="str">
        <f t="shared" si="5"/>
        <v/>
      </c>
      <c r="M75" s="61" t="str">
        <f t="shared" si="5"/>
        <v/>
      </c>
      <c r="N75" s="61" t="str">
        <f t="shared" si="5"/>
        <v/>
      </c>
      <c r="O75" s="61" t="str">
        <f t="shared" si="5"/>
        <v/>
      </c>
      <c r="P75" s="61" t="str">
        <f t="shared" si="5"/>
        <v/>
      </c>
      <c r="Q75" s="61" t="str">
        <f t="shared" si="5"/>
        <v/>
      </c>
      <c r="R75" s="61" t="str">
        <f t="shared" si="5"/>
        <v/>
      </c>
      <c r="S75" s="61" t="str">
        <f t="shared" si="5"/>
        <v/>
      </c>
      <c r="T75" s="61" t="str">
        <f t="shared" si="5"/>
        <v/>
      </c>
      <c r="U75" s="61" t="str">
        <f t="shared" si="5"/>
        <v/>
      </c>
      <c r="V75" s="61" t="str">
        <f t="shared" si="5"/>
        <v/>
      </c>
      <c r="W75" s="61" t="str">
        <f t="shared" si="5"/>
        <v/>
      </c>
      <c r="X75" s="61" t="str">
        <f t="shared" si="5"/>
        <v/>
      </c>
      <c r="Y75" s="61" t="str">
        <f t="shared" si="5"/>
        <v/>
      </c>
      <c r="Z75" s="61" t="str">
        <f t="shared" si="5"/>
        <v/>
      </c>
      <c r="AA75" s="61" t="str">
        <f t="shared" si="5"/>
        <v/>
      </c>
      <c r="AB75" s="61" t="str">
        <f t="shared" si="5"/>
        <v/>
      </c>
      <c r="AC75" s="61" t="str">
        <f t="shared" si="5"/>
        <v/>
      </c>
      <c r="AD75" s="61" t="str">
        <f t="shared" si="5"/>
        <v/>
      </c>
      <c r="AE75" s="61" t="str">
        <f t="shared" si="5"/>
        <v/>
      </c>
    </row>
    <row r="76" spans="1:31" x14ac:dyDescent="0.3">
      <c r="A76" s="60">
        <v>26</v>
      </c>
      <c r="B76" s="61" t="str">
        <f t="shared" si="5"/>
        <v/>
      </c>
      <c r="C76" s="61" t="str">
        <f t="shared" si="5"/>
        <v/>
      </c>
      <c r="D76" s="61" t="str">
        <f t="shared" si="5"/>
        <v/>
      </c>
      <c r="E76" s="61" t="str">
        <f t="shared" si="5"/>
        <v/>
      </c>
      <c r="F76" s="61" t="str">
        <f t="shared" si="5"/>
        <v/>
      </c>
      <c r="G76" s="61" t="str">
        <f t="shared" si="5"/>
        <v/>
      </c>
      <c r="H76" s="61" t="str">
        <f t="shared" si="5"/>
        <v/>
      </c>
      <c r="I76" s="61" t="str">
        <f t="shared" si="5"/>
        <v/>
      </c>
      <c r="J76" s="61" t="str">
        <f t="shared" si="5"/>
        <v/>
      </c>
      <c r="K76" s="61" t="str">
        <f t="shared" si="5"/>
        <v/>
      </c>
      <c r="L76" s="61" t="str">
        <f t="shared" si="5"/>
        <v/>
      </c>
      <c r="M76" s="61" t="str">
        <f t="shared" si="5"/>
        <v/>
      </c>
      <c r="N76" s="61" t="str">
        <f t="shared" si="5"/>
        <v/>
      </c>
      <c r="O76" s="61" t="str">
        <f t="shared" si="5"/>
        <v/>
      </c>
      <c r="P76" s="61" t="str">
        <f t="shared" si="5"/>
        <v/>
      </c>
      <c r="Q76" s="61" t="str">
        <f t="shared" ref="Q76:AE76" si="6">IF(Q28&gt;0,LN(Q28),"")</f>
        <v/>
      </c>
      <c r="R76" s="61" t="str">
        <f t="shared" si="6"/>
        <v/>
      </c>
      <c r="S76" s="61" t="str">
        <f t="shared" si="6"/>
        <v/>
      </c>
      <c r="T76" s="61" t="str">
        <f t="shared" si="6"/>
        <v/>
      </c>
      <c r="U76" s="61" t="str">
        <f t="shared" si="6"/>
        <v/>
      </c>
      <c r="V76" s="61" t="str">
        <f t="shared" si="6"/>
        <v/>
      </c>
      <c r="W76" s="61" t="str">
        <f t="shared" si="6"/>
        <v/>
      </c>
      <c r="X76" s="61" t="str">
        <f t="shared" si="6"/>
        <v/>
      </c>
      <c r="Y76" s="61" t="str">
        <f t="shared" si="6"/>
        <v/>
      </c>
      <c r="Z76" s="61" t="str">
        <f t="shared" si="6"/>
        <v/>
      </c>
      <c r="AA76" s="61" t="str">
        <f t="shared" si="6"/>
        <v/>
      </c>
      <c r="AB76" s="61" t="str">
        <f t="shared" si="6"/>
        <v/>
      </c>
      <c r="AC76" s="61" t="str">
        <f t="shared" si="6"/>
        <v/>
      </c>
      <c r="AD76" s="61" t="str">
        <f t="shared" si="6"/>
        <v/>
      </c>
      <c r="AE76" s="61" t="str">
        <f t="shared" si="6"/>
        <v/>
      </c>
    </row>
    <row r="77" spans="1:31" x14ac:dyDescent="0.3">
      <c r="A77" s="60">
        <v>27</v>
      </c>
      <c r="B77" s="61" t="str">
        <f t="shared" ref="B77:AE85" si="7">IF(B29&gt;0,LN(B29),"")</f>
        <v/>
      </c>
      <c r="C77" s="61" t="str">
        <f t="shared" si="7"/>
        <v/>
      </c>
      <c r="D77" s="61" t="str">
        <f t="shared" si="7"/>
        <v/>
      </c>
      <c r="E77" s="61" t="str">
        <f t="shared" si="7"/>
        <v/>
      </c>
      <c r="F77" s="61" t="str">
        <f t="shared" si="7"/>
        <v/>
      </c>
      <c r="G77" s="61" t="str">
        <f t="shared" si="7"/>
        <v/>
      </c>
      <c r="H77" s="61" t="str">
        <f t="shared" si="7"/>
        <v/>
      </c>
      <c r="I77" s="61" t="str">
        <f t="shared" si="7"/>
        <v/>
      </c>
      <c r="J77" s="61" t="str">
        <f t="shared" si="7"/>
        <v/>
      </c>
      <c r="K77" s="61" t="str">
        <f t="shared" si="7"/>
        <v/>
      </c>
      <c r="L77" s="61" t="str">
        <f t="shared" si="7"/>
        <v/>
      </c>
      <c r="M77" s="61" t="str">
        <f t="shared" si="7"/>
        <v/>
      </c>
      <c r="N77" s="61" t="str">
        <f t="shared" si="7"/>
        <v/>
      </c>
      <c r="O77" s="61" t="str">
        <f t="shared" si="7"/>
        <v/>
      </c>
      <c r="P77" s="61" t="str">
        <f t="shared" si="7"/>
        <v/>
      </c>
      <c r="Q77" s="61" t="str">
        <f t="shared" si="7"/>
        <v/>
      </c>
      <c r="R77" s="61" t="str">
        <f t="shared" si="7"/>
        <v/>
      </c>
      <c r="S77" s="61" t="str">
        <f t="shared" si="7"/>
        <v/>
      </c>
      <c r="T77" s="61" t="str">
        <f t="shared" si="7"/>
        <v/>
      </c>
      <c r="U77" s="61" t="str">
        <f t="shared" si="7"/>
        <v/>
      </c>
      <c r="V77" s="61" t="str">
        <f t="shared" si="7"/>
        <v/>
      </c>
      <c r="W77" s="61" t="str">
        <f t="shared" si="7"/>
        <v/>
      </c>
      <c r="X77" s="61" t="str">
        <f t="shared" si="7"/>
        <v/>
      </c>
      <c r="Y77" s="61" t="str">
        <f t="shared" si="7"/>
        <v/>
      </c>
      <c r="Z77" s="61" t="str">
        <f t="shared" si="7"/>
        <v/>
      </c>
      <c r="AA77" s="61" t="str">
        <f t="shared" si="7"/>
        <v/>
      </c>
      <c r="AB77" s="61" t="str">
        <f t="shared" si="7"/>
        <v/>
      </c>
      <c r="AC77" s="61" t="str">
        <f t="shared" si="7"/>
        <v/>
      </c>
      <c r="AD77" s="61" t="str">
        <f t="shared" si="7"/>
        <v/>
      </c>
      <c r="AE77" s="61" t="str">
        <f t="shared" si="7"/>
        <v/>
      </c>
    </row>
    <row r="78" spans="1:31" x14ac:dyDescent="0.3">
      <c r="A78" s="60">
        <v>28</v>
      </c>
      <c r="B78" s="61" t="str">
        <f t="shared" si="7"/>
        <v/>
      </c>
      <c r="C78" s="61" t="str">
        <f t="shared" si="7"/>
        <v/>
      </c>
      <c r="D78" s="61" t="str">
        <f t="shared" si="7"/>
        <v/>
      </c>
      <c r="E78" s="61" t="str">
        <f t="shared" si="7"/>
        <v/>
      </c>
      <c r="F78" s="61" t="str">
        <f t="shared" si="7"/>
        <v/>
      </c>
      <c r="G78" s="61" t="str">
        <f t="shared" si="7"/>
        <v/>
      </c>
      <c r="H78" s="61" t="str">
        <f t="shared" si="7"/>
        <v/>
      </c>
      <c r="I78" s="61" t="str">
        <f t="shared" si="7"/>
        <v/>
      </c>
      <c r="J78" s="61" t="str">
        <f t="shared" si="7"/>
        <v/>
      </c>
      <c r="K78" s="61" t="str">
        <f t="shared" si="7"/>
        <v/>
      </c>
      <c r="L78" s="61" t="str">
        <f t="shared" si="7"/>
        <v/>
      </c>
      <c r="M78" s="61" t="str">
        <f t="shared" si="7"/>
        <v/>
      </c>
      <c r="N78" s="61" t="str">
        <f t="shared" si="7"/>
        <v/>
      </c>
      <c r="O78" s="61" t="str">
        <f t="shared" si="7"/>
        <v/>
      </c>
      <c r="P78" s="61" t="str">
        <f t="shared" si="7"/>
        <v/>
      </c>
      <c r="Q78" s="61" t="str">
        <f t="shared" si="7"/>
        <v/>
      </c>
      <c r="R78" s="61" t="str">
        <f t="shared" si="7"/>
        <v/>
      </c>
      <c r="S78" s="61" t="str">
        <f t="shared" si="7"/>
        <v/>
      </c>
      <c r="T78" s="61" t="str">
        <f t="shared" si="7"/>
        <v/>
      </c>
      <c r="U78" s="61" t="str">
        <f t="shared" si="7"/>
        <v/>
      </c>
      <c r="V78" s="61" t="str">
        <f t="shared" si="7"/>
        <v/>
      </c>
      <c r="W78" s="61" t="str">
        <f t="shared" si="7"/>
        <v/>
      </c>
      <c r="X78" s="61" t="str">
        <f t="shared" si="7"/>
        <v/>
      </c>
      <c r="Y78" s="61" t="str">
        <f t="shared" si="7"/>
        <v/>
      </c>
      <c r="Z78" s="61" t="str">
        <f t="shared" si="7"/>
        <v/>
      </c>
      <c r="AA78" s="61" t="str">
        <f t="shared" si="7"/>
        <v/>
      </c>
      <c r="AB78" s="61" t="str">
        <f t="shared" si="7"/>
        <v/>
      </c>
      <c r="AC78" s="61" t="str">
        <f t="shared" si="7"/>
        <v/>
      </c>
      <c r="AD78" s="61" t="str">
        <f t="shared" si="7"/>
        <v/>
      </c>
      <c r="AE78" s="61" t="str">
        <f t="shared" si="7"/>
        <v/>
      </c>
    </row>
    <row r="79" spans="1:31" x14ac:dyDescent="0.3">
      <c r="A79" s="60">
        <v>29</v>
      </c>
      <c r="B79" s="61" t="str">
        <f t="shared" si="7"/>
        <v/>
      </c>
      <c r="C79" s="61" t="str">
        <f t="shared" si="7"/>
        <v/>
      </c>
      <c r="D79" s="61" t="str">
        <f t="shared" si="7"/>
        <v/>
      </c>
      <c r="E79" s="61" t="str">
        <f t="shared" si="7"/>
        <v/>
      </c>
      <c r="F79" s="61" t="str">
        <f t="shared" si="7"/>
        <v/>
      </c>
      <c r="G79" s="61" t="str">
        <f t="shared" si="7"/>
        <v/>
      </c>
      <c r="H79" s="61" t="str">
        <f t="shared" si="7"/>
        <v/>
      </c>
      <c r="I79" s="61" t="str">
        <f t="shared" si="7"/>
        <v/>
      </c>
      <c r="J79" s="61" t="str">
        <f t="shared" si="7"/>
        <v/>
      </c>
      <c r="K79" s="61" t="str">
        <f t="shared" si="7"/>
        <v/>
      </c>
      <c r="L79" s="61" t="str">
        <f t="shared" si="7"/>
        <v/>
      </c>
      <c r="M79" s="61" t="str">
        <f t="shared" si="7"/>
        <v/>
      </c>
      <c r="N79" s="61" t="str">
        <f t="shared" si="7"/>
        <v/>
      </c>
      <c r="O79" s="61" t="str">
        <f t="shared" si="7"/>
        <v/>
      </c>
      <c r="P79" s="61" t="str">
        <f t="shared" si="7"/>
        <v/>
      </c>
      <c r="Q79" s="61" t="str">
        <f t="shared" si="7"/>
        <v/>
      </c>
      <c r="R79" s="61" t="str">
        <f t="shared" si="7"/>
        <v/>
      </c>
      <c r="S79" s="61" t="str">
        <f t="shared" si="7"/>
        <v/>
      </c>
      <c r="T79" s="61" t="str">
        <f t="shared" si="7"/>
        <v/>
      </c>
      <c r="U79" s="61" t="str">
        <f t="shared" si="7"/>
        <v/>
      </c>
      <c r="V79" s="61" t="str">
        <f t="shared" si="7"/>
        <v/>
      </c>
      <c r="W79" s="61" t="str">
        <f t="shared" si="7"/>
        <v/>
      </c>
      <c r="X79" s="61" t="str">
        <f t="shared" si="7"/>
        <v/>
      </c>
      <c r="Y79" s="61" t="str">
        <f t="shared" si="7"/>
        <v/>
      </c>
      <c r="Z79" s="61" t="str">
        <f t="shared" si="7"/>
        <v/>
      </c>
      <c r="AA79" s="61" t="str">
        <f t="shared" si="7"/>
        <v/>
      </c>
      <c r="AB79" s="61" t="str">
        <f t="shared" si="7"/>
        <v/>
      </c>
      <c r="AC79" s="61" t="str">
        <f t="shared" si="7"/>
        <v/>
      </c>
      <c r="AD79" s="61" t="str">
        <f t="shared" si="7"/>
        <v/>
      </c>
      <c r="AE79" s="61" t="str">
        <f t="shared" si="7"/>
        <v/>
      </c>
    </row>
    <row r="80" spans="1:31" x14ac:dyDescent="0.3">
      <c r="A80" s="60">
        <v>30</v>
      </c>
      <c r="B80" s="61" t="str">
        <f t="shared" si="7"/>
        <v/>
      </c>
      <c r="C80" s="61" t="str">
        <f t="shared" si="7"/>
        <v/>
      </c>
      <c r="D80" s="61" t="str">
        <f t="shared" si="7"/>
        <v/>
      </c>
      <c r="E80" s="61" t="str">
        <f t="shared" si="7"/>
        <v/>
      </c>
      <c r="F80" s="61" t="str">
        <f t="shared" si="7"/>
        <v/>
      </c>
      <c r="G80" s="61" t="str">
        <f t="shared" si="7"/>
        <v/>
      </c>
      <c r="H80" s="61" t="str">
        <f t="shared" si="7"/>
        <v/>
      </c>
      <c r="I80" s="61" t="str">
        <f t="shared" si="7"/>
        <v/>
      </c>
      <c r="J80" s="61" t="str">
        <f t="shared" si="7"/>
        <v/>
      </c>
      <c r="K80" s="61" t="str">
        <f t="shared" si="7"/>
        <v/>
      </c>
      <c r="L80" s="61" t="str">
        <f t="shared" si="7"/>
        <v/>
      </c>
      <c r="M80" s="61" t="str">
        <f t="shared" si="7"/>
        <v/>
      </c>
      <c r="N80" s="61" t="str">
        <f t="shared" si="7"/>
        <v/>
      </c>
      <c r="O80" s="61" t="str">
        <f t="shared" si="7"/>
        <v/>
      </c>
      <c r="P80" s="61" t="str">
        <f t="shared" si="7"/>
        <v/>
      </c>
      <c r="Q80" s="61" t="str">
        <f t="shared" si="7"/>
        <v/>
      </c>
      <c r="R80" s="61" t="str">
        <f t="shared" si="7"/>
        <v/>
      </c>
      <c r="S80" s="61" t="str">
        <f t="shared" si="7"/>
        <v/>
      </c>
      <c r="T80" s="61" t="str">
        <f t="shared" si="7"/>
        <v/>
      </c>
      <c r="U80" s="61" t="str">
        <f t="shared" si="7"/>
        <v/>
      </c>
      <c r="V80" s="61" t="str">
        <f t="shared" si="7"/>
        <v/>
      </c>
      <c r="W80" s="61" t="str">
        <f t="shared" si="7"/>
        <v/>
      </c>
      <c r="X80" s="61" t="str">
        <f t="shared" si="7"/>
        <v/>
      </c>
      <c r="Y80" s="61" t="str">
        <f t="shared" si="7"/>
        <v/>
      </c>
      <c r="Z80" s="61" t="str">
        <f t="shared" si="7"/>
        <v/>
      </c>
      <c r="AA80" s="61" t="str">
        <f t="shared" si="7"/>
        <v/>
      </c>
      <c r="AB80" s="61" t="str">
        <f t="shared" si="7"/>
        <v/>
      </c>
      <c r="AC80" s="61" t="str">
        <f t="shared" si="7"/>
        <v/>
      </c>
      <c r="AD80" s="61" t="str">
        <f t="shared" si="7"/>
        <v/>
      </c>
      <c r="AE80" s="61" t="str">
        <f t="shared" si="7"/>
        <v/>
      </c>
    </row>
    <row r="81" spans="1:31" x14ac:dyDescent="0.3">
      <c r="A81" s="60">
        <v>31</v>
      </c>
      <c r="B81" s="61" t="str">
        <f t="shared" si="7"/>
        <v/>
      </c>
      <c r="C81" s="61" t="str">
        <f t="shared" si="7"/>
        <v/>
      </c>
      <c r="D81" s="61" t="str">
        <f t="shared" si="7"/>
        <v/>
      </c>
      <c r="E81" s="61" t="str">
        <f t="shared" si="7"/>
        <v/>
      </c>
      <c r="F81" s="61" t="str">
        <f t="shared" si="7"/>
        <v/>
      </c>
      <c r="G81" s="61" t="str">
        <f t="shared" si="7"/>
        <v/>
      </c>
      <c r="H81" s="61" t="str">
        <f t="shared" si="7"/>
        <v/>
      </c>
      <c r="I81" s="61" t="str">
        <f t="shared" si="7"/>
        <v/>
      </c>
      <c r="J81" s="61" t="str">
        <f t="shared" si="7"/>
        <v/>
      </c>
      <c r="K81" s="61" t="str">
        <f t="shared" si="7"/>
        <v/>
      </c>
      <c r="L81" s="61" t="str">
        <f t="shared" si="7"/>
        <v/>
      </c>
      <c r="M81" s="61" t="str">
        <f t="shared" si="7"/>
        <v/>
      </c>
      <c r="N81" s="61" t="str">
        <f t="shared" si="7"/>
        <v/>
      </c>
      <c r="O81" s="61" t="str">
        <f t="shared" si="7"/>
        <v/>
      </c>
      <c r="P81" s="61" t="str">
        <f t="shared" si="7"/>
        <v/>
      </c>
      <c r="Q81" s="61" t="str">
        <f t="shared" si="7"/>
        <v/>
      </c>
      <c r="R81" s="61" t="str">
        <f t="shared" si="7"/>
        <v/>
      </c>
      <c r="S81" s="61" t="str">
        <f t="shared" si="7"/>
        <v/>
      </c>
      <c r="T81" s="61" t="str">
        <f t="shared" si="7"/>
        <v/>
      </c>
      <c r="U81" s="61" t="str">
        <f t="shared" si="7"/>
        <v/>
      </c>
      <c r="V81" s="61" t="str">
        <f t="shared" si="7"/>
        <v/>
      </c>
      <c r="W81" s="61" t="str">
        <f t="shared" si="7"/>
        <v/>
      </c>
      <c r="X81" s="61" t="str">
        <f t="shared" si="7"/>
        <v/>
      </c>
      <c r="Y81" s="61" t="str">
        <f t="shared" si="7"/>
        <v/>
      </c>
      <c r="Z81" s="61" t="str">
        <f t="shared" si="7"/>
        <v/>
      </c>
      <c r="AA81" s="61" t="str">
        <f t="shared" si="7"/>
        <v/>
      </c>
      <c r="AB81" s="61" t="str">
        <f t="shared" si="7"/>
        <v/>
      </c>
      <c r="AC81" s="61" t="str">
        <f t="shared" si="7"/>
        <v/>
      </c>
      <c r="AD81" s="61" t="str">
        <f t="shared" si="7"/>
        <v/>
      </c>
      <c r="AE81" s="61" t="str">
        <f t="shared" si="7"/>
        <v/>
      </c>
    </row>
    <row r="82" spans="1:31" x14ac:dyDescent="0.3">
      <c r="A82" s="60">
        <v>32</v>
      </c>
      <c r="B82" s="61" t="str">
        <f t="shared" si="7"/>
        <v/>
      </c>
      <c r="C82" s="61" t="str">
        <f t="shared" si="7"/>
        <v/>
      </c>
      <c r="D82" s="61" t="str">
        <f t="shared" si="7"/>
        <v/>
      </c>
      <c r="E82" s="61" t="str">
        <f t="shared" si="7"/>
        <v/>
      </c>
      <c r="F82" s="61" t="str">
        <f t="shared" si="7"/>
        <v/>
      </c>
      <c r="G82" s="61" t="str">
        <f t="shared" si="7"/>
        <v/>
      </c>
      <c r="H82" s="61" t="str">
        <f t="shared" si="7"/>
        <v/>
      </c>
      <c r="I82" s="61" t="str">
        <f t="shared" si="7"/>
        <v/>
      </c>
      <c r="J82" s="61" t="str">
        <f t="shared" si="7"/>
        <v/>
      </c>
      <c r="K82" s="61" t="str">
        <f t="shared" si="7"/>
        <v/>
      </c>
      <c r="L82" s="61" t="str">
        <f t="shared" si="7"/>
        <v/>
      </c>
      <c r="M82" s="61" t="str">
        <f t="shared" si="7"/>
        <v/>
      </c>
      <c r="N82" s="61" t="str">
        <f t="shared" si="7"/>
        <v/>
      </c>
      <c r="O82" s="61" t="str">
        <f t="shared" si="7"/>
        <v/>
      </c>
      <c r="P82" s="61" t="str">
        <f t="shared" si="7"/>
        <v/>
      </c>
      <c r="Q82" s="61" t="str">
        <f t="shared" si="7"/>
        <v/>
      </c>
      <c r="R82" s="61" t="str">
        <f t="shared" si="7"/>
        <v/>
      </c>
      <c r="S82" s="61" t="str">
        <f t="shared" si="7"/>
        <v/>
      </c>
      <c r="T82" s="61" t="str">
        <f t="shared" si="7"/>
        <v/>
      </c>
      <c r="U82" s="61" t="str">
        <f t="shared" si="7"/>
        <v/>
      </c>
      <c r="V82" s="61" t="str">
        <f t="shared" si="7"/>
        <v/>
      </c>
      <c r="W82" s="61" t="str">
        <f t="shared" si="7"/>
        <v/>
      </c>
      <c r="X82" s="61" t="str">
        <f t="shared" si="7"/>
        <v/>
      </c>
      <c r="Y82" s="61" t="str">
        <f t="shared" si="7"/>
        <v/>
      </c>
      <c r="Z82" s="61" t="str">
        <f t="shared" si="7"/>
        <v/>
      </c>
      <c r="AA82" s="61" t="str">
        <f t="shared" si="7"/>
        <v/>
      </c>
      <c r="AB82" s="61" t="str">
        <f t="shared" si="7"/>
        <v/>
      </c>
      <c r="AC82" s="61" t="str">
        <f t="shared" si="7"/>
        <v/>
      </c>
      <c r="AD82" s="61" t="str">
        <f t="shared" si="7"/>
        <v/>
      </c>
      <c r="AE82" s="61" t="str">
        <f t="shared" si="7"/>
        <v/>
      </c>
    </row>
    <row r="83" spans="1:31" x14ac:dyDescent="0.3">
      <c r="A83" s="60">
        <v>33</v>
      </c>
      <c r="B83" s="61" t="str">
        <f t="shared" si="7"/>
        <v/>
      </c>
      <c r="C83" s="61" t="str">
        <f t="shared" si="7"/>
        <v/>
      </c>
      <c r="D83" s="61" t="str">
        <f t="shared" si="7"/>
        <v/>
      </c>
      <c r="E83" s="61" t="str">
        <f t="shared" si="7"/>
        <v/>
      </c>
      <c r="F83" s="61" t="str">
        <f t="shared" si="7"/>
        <v/>
      </c>
      <c r="G83" s="61" t="str">
        <f t="shared" si="7"/>
        <v/>
      </c>
      <c r="H83" s="61" t="str">
        <f t="shared" si="7"/>
        <v/>
      </c>
      <c r="I83" s="61" t="str">
        <f t="shared" si="7"/>
        <v/>
      </c>
      <c r="J83" s="61" t="str">
        <f t="shared" si="7"/>
        <v/>
      </c>
      <c r="K83" s="61" t="str">
        <f t="shared" si="7"/>
        <v/>
      </c>
      <c r="L83" s="61" t="str">
        <f t="shared" si="7"/>
        <v/>
      </c>
      <c r="M83" s="61" t="str">
        <f t="shared" si="7"/>
        <v/>
      </c>
      <c r="N83" s="61" t="str">
        <f t="shared" si="7"/>
        <v/>
      </c>
      <c r="O83" s="61" t="str">
        <f t="shared" si="7"/>
        <v/>
      </c>
      <c r="P83" s="61" t="str">
        <f t="shared" si="7"/>
        <v/>
      </c>
      <c r="Q83" s="61" t="str">
        <f t="shared" si="7"/>
        <v/>
      </c>
      <c r="R83" s="61" t="str">
        <f t="shared" si="7"/>
        <v/>
      </c>
      <c r="S83" s="61" t="str">
        <f t="shared" si="7"/>
        <v/>
      </c>
      <c r="T83" s="61" t="str">
        <f t="shared" si="7"/>
        <v/>
      </c>
      <c r="U83" s="61" t="str">
        <f t="shared" si="7"/>
        <v/>
      </c>
      <c r="V83" s="61" t="str">
        <f t="shared" si="7"/>
        <v/>
      </c>
      <c r="W83" s="61" t="str">
        <f t="shared" si="7"/>
        <v/>
      </c>
      <c r="X83" s="61" t="str">
        <f t="shared" si="7"/>
        <v/>
      </c>
      <c r="Y83" s="61" t="str">
        <f t="shared" si="7"/>
        <v/>
      </c>
      <c r="Z83" s="61" t="str">
        <f t="shared" si="7"/>
        <v/>
      </c>
      <c r="AA83" s="61" t="str">
        <f t="shared" si="7"/>
        <v/>
      </c>
      <c r="AB83" s="61" t="str">
        <f t="shared" si="7"/>
        <v/>
      </c>
      <c r="AC83" s="61" t="str">
        <f t="shared" si="7"/>
        <v/>
      </c>
      <c r="AD83" s="61" t="str">
        <f t="shared" si="7"/>
        <v/>
      </c>
      <c r="AE83" s="61" t="str">
        <f t="shared" si="7"/>
        <v/>
      </c>
    </row>
    <row r="84" spans="1:31" x14ac:dyDescent="0.3">
      <c r="A84" s="60">
        <v>34</v>
      </c>
      <c r="B84" s="61" t="str">
        <f t="shared" si="7"/>
        <v/>
      </c>
      <c r="C84" s="61" t="str">
        <f t="shared" si="7"/>
        <v/>
      </c>
      <c r="D84" s="61" t="str">
        <f t="shared" si="7"/>
        <v/>
      </c>
      <c r="E84" s="61" t="str">
        <f t="shared" si="7"/>
        <v/>
      </c>
      <c r="F84" s="61" t="str">
        <f t="shared" si="7"/>
        <v/>
      </c>
      <c r="G84" s="61" t="str">
        <f t="shared" si="7"/>
        <v/>
      </c>
      <c r="H84" s="61" t="str">
        <f t="shared" si="7"/>
        <v/>
      </c>
      <c r="I84" s="61" t="str">
        <f t="shared" si="7"/>
        <v/>
      </c>
      <c r="J84" s="61" t="str">
        <f t="shared" si="7"/>
        <v/>
      </c>
      <c r="K84" s="61" t="str">
        <f t="shared" si="7"/>
        <v/>
      </c>
      <c r="L84" s="61" t="str">
        <f t="shared" si="7"/>
        <v/>
      </c>
      <c r="M84" s="61" t="str">
        <f t="shared" si="7"/>
        <v/>
      </c>
      <c r="N84" s="61" t="str">
        <f t="shared" si="7"/>
        <v/>
      </c>
      <c r="O84" s="61" t="str">
        <f t="shared" si="7"/>
        <v/>
      </c>
      <c r="P84" s="61" t="str">
        <f t="shared" si="7"/>
        <v/>
      </c>
      <c r="Q84" s="61" t="str">
        <f t="shared" si="7"/>
        <v/>
      </c>
      <c r="R84" s="61" t="str">
        <f t="shared" si="7"/>
        <v/>
      </c>
      <c r="S84" s="61" t="str">
        <f t="shared" si="7"/>
        <v/>
      </c>
      <c r="T84" s="61" t="str">
        <f t="shared" si="7"/>
        <v/>
      </c>
      <c r="U84" s="61" t="str">
        <f t="shared" si="7"/>
        <v/>
      </c>
      <c r="V84" s="61" t="str">
        <f t="shared" si="7"/>
        <v/>
      </c>
      <c r="W84" s="61" t="str">
        <f t="shared" si="7"/>
        <v/>
      </c>
      <c r="X84" s="61" t="str">
        <f t="shared" si="7"/>
        <v/>
      </c>
      <c r="Y84" s="61" t="str">
        <f t="shared" si="7"/>
        <v/>
      </c>
      <c r="Z84" s="61" t="str">
        <f t="shared" si="7"/>
        <v/>
      </c>
      <c r="AA84" s="61" t="str">
        <f t="shared" si="7"/>
        <v/>
      </c>
      <c r="AB84" s="61" t="str">
        <f t="shared" si="7"/>
        <v/>
      </c>
      <c r="AC84" s="61" t="str">
        <f t="shared" si="7"/>
        <v/>
      </c>
      <c r="AD84" s="61" t="str">
        <f t="shared" si="7"/>
        <v/>
      </c>
      <c r="AE84" s="61" t="str">
        <f t="shared" si="7"/>
        <v/>
      </c>
    </row>
    <row r="85" spans="1:31" x14ac:dyDescent="0.3">
      <c r="A85" s="60">
        <v>35</v>
      </c>
      <c r="B85" s="61" t="str">
        <f t="shared" si="7"/>
        <v/>
      </c>
      <c r="C85" s="61" t="str">
        <f t="shared" si="7"/>
        <v/>
      </c>
      <c r="D85" s="61" t="str">
        <f t="shared" si="7"/>
        <v/>
      </c>
      <c r="E85" s="61" t="str">
        <f t="shared" si="7"/>
        <v/>
      </c>
      <c r="F85" s="61" t="str">
        <f t="shared" si="7"/>
        <v/>
      </c>
      <c r="G85" s="61" t="str">
        <f t="shared" si="7"/>
        <v/>
      </c>
      <c r="H85" s="61" t="str">
        <f t="shared" si="7"/>
        <v/>
      </c>
      <c r="I85" s="61" t="str">
        <f t="shared" si="7"/>
        <v/>
      </c>
      <c r="J85" s="61" t="str">
        <f t="shared" si="7"/>
        <v/>
      </c>
      <c r="K85" s="61" t="str">
        <f t="shared" si="7"/>
        <v/>
      </c>
      <c r="L85" s="61" t="str">
        <f t="shared" si="7"/>
        <v/>
      </c>
      <c r="M85" s="61" t="str">
        <f t="shared" si="7"/>
        <v/>
      </c>
      <c r="N85" s="61" t="str">
        <f t="shared" si="7"/>
        <v/>
      </c>
      <c r="O85" s="61" t="str">
        <f t="shared" si="7"/>
        <v/>
      </c>
      <c r="P85" s="61" t="str">
        <f t="shared" si="7"/>
        <v/>
      </c>
      <c r="Q85" s="61" t="str">
        <f t="shared" ref="Q85:AE85" si="8">IF(Q37&gt;0,LN(Q37),"")</f>
        <v/>
      </c>
      <c r="R85" s="61" t="str">
        <f t="shared" si="8"/>
        <v/>
      </c>
      <c r="S85" s="61" t="str">
        <f t="shared" si="8"/>
        <v/>
      </c>
      <c r="T85" s="61" t="str">
        <f t="shared" si="8"/>
        <v/>
      </c>
      <c r="U85" s="61" t="str">
        <f t="shared" si="8"/>
        <v/>
      </c>
      <c r="V85" s="61" t="str">
        <f t="shared" si="8"/>
        <v/>
      </c>
      <c r="W85" s="61" t="str">
        <f t="shared" si="8"/>
        <v/>
      </c>
      <c r="X85" s="61" t="str">
        <f t="shared" si="8"/>
        <v/>
      </c>
      <c r="Y85" s="61" t="str">
        <f t="shared" si="8"/>
        <v/>
      </c>
      <c r="Z85" s="61" t="str">
        <f t="shared" si="8"/>
        <v/>
      </c>
      <c r="AA85" s="61" t="str">
        <f t="shared" si="8"/>
        <v/>
      </c>
      <c r="AB85" s="61" t="str">
        <f t="shared" si="8"/>
        <v/>
      </c>
      <c r="AC85" s="61" t="str">
        <f t="shared" si="8"/>
        <v/>
      </c>
      <c r="AD85" s="61" t="str">
        <f t="shared" si="8"/>
        <v/>
      </c>
      <c r="AE85" s="61" t="str">
        <f t="shared" si="8"/>
        <v/>
      </c>
    </row>
    <row r="86" spans="1:31" x14ac:dyDescent="0.3">
      <c r="B86" s="15"/>
      <c r="C86" s="15"/>
      <c r="D86" s="15"/>
      <c r="E86" s="15"/>
      <c r="F86" s="15"/>
    </row>
    <row r="87" spans="1:31" x14ac:dyDescent="0.3">
      <c r="A87" s="143" t="s">
        <v>67</v>
      </c>
      <c r="B87" s="144"/>
      <c r="C87" s="13">
        <f>COUNT(B51:AE85)</f>
        <v>7</v>
      </c>
    </row>
    <row r="88" spans="1:31" x14ac:dyDescent="0.3">
      <c r="B88" s="16"/>
      <c r="C88" s="16"/>
      <c r="D88" s="16"/>
      <c r="E88" s="16"/>
    </row>
    <row r="92" spans="1:31" x14ac:dyDescent="0.3">
      <c r="A92" s="17" t="s">
        <v>68</v>
      </c>
      <c r="D92" s="62">
        <f>AVERAGE(B51:AE85)</f>
        <v>-7.6852187297384971</v>
      </c>
    </row>
    <row r="93" spans="1:31" x14ac:dyDescent="0.3">
      <c r="E93" s="16"/>
    </row>
    <row r="98" spans="1:5" x14ac:dyDescent="0.3">
      <c r="D98" s="16"/>
    </row>
    <row r="102" spans="1:5" x14ac:dyDescent="0.3">
      <c r="E102" s="13">
        <f>VAR(B51:AE85)</f>
        <v>1.8030893790913983E-2</v>
      </c>
    </row>
    <row r="103" spans="1:5" x14ac:dyDescent="0.3">
      <c r="A103" s="18" t="s">
        <v>69</v>
      </c>
    </row>
    <row r="108" spans="1:5" x14ac:dyDescent="0.3">
      <c r="A108" s="64" t="s">
        <v>70</v>
      </c>
      <c r="C108" s="63">
        <f>3</f>
        <v>3</v>
      </c>
    </row>
    <row r="110" spans="1:5" x14ac:dyDescent="0.3">
      <c r="A110" s="18" t="s">
        <v>71</v>
      </c>
    </row>
    <row r="114" spans="1:6" x14ac:dyDescent="0.3">
      <c r="A114" s="140" t="s">
        <v>72</v>
      </c>
      <c r="B114" s="140"/>
      <c r="C114" s="140"/>
      <c r="F114" s="13">
        <f>EXP(4*E102)+2*EXP(3*E102)+3*EXP(2*E102)-3</f>
        <v>3.2961127166633455</v>
      </c>
    </row>
    <row r="117" spans="1:6" x14ac:dyDescent="0.3">
      <c r="A117" s="138" t="s">
        <v>73</v>
      </c>
      <c r="B117" s="138"/>
      <c r="C117" s="138"/>
      <c r="F117" s="13">
        <f>C108*(EXP(E102)-1)^2</f>
        <v>9.9311204445978957E-4</v>
      </c>
    </row>
    <row r="121" spans="1:6" x14ac:dyDescent="0.3">
      <c r="C121" s="38">
        <f>F114/F117+3*(1-1/C108)</f>
        <v>3320.9736596702837</v>
      </c>
    </row>
    <row r="124" spans="1:6" x14ac:dyDescent="0.3">
      <c r="A124" s="18" t="s">
        <v>74</v>
      </c>
    </row>
    <row r="125" spans="1:6" x14ac:dyDescent="0.3">
      <c r="F125" s="39">
        <f>SQRT(EXP(E102)-1)*(EXP(E102)+2)/SQRT(C108)</f>
        <v>0.2350476074000514</v>
      </c>
    </row>
    <row r="128" spans="1:6" x14ac:dyDescent="0.3">
      <c r="A128" s="145" t="s">
        <v>75</v>
      </c>
      <c r="B128" s="138"/>
      <c r="C128" s="138"/>
      <c r="D128" s="138"/>
    </row>
    <row r="130" spans="1:11" x14ac:dyDescent="0.3">
      <c r="A130" s="18" t="s">
        <v>76</v>
      </c>
      <c r="E130" s="13" t="s">
        <v>77</v>
      </c>
    </row>
    <row r="133" spans="1:11" x14ac:dyDescent="0.3">
      <c r="A133" s="139" t="s">
        <v>78</v>
      </c>
      <c r="B133" s="140"/>
      <c r="C133" s="140"/>
      <c r="D133" s="140"/>
      <c r="E133" s="140"/>
      <c r="F133" s="140"/>
      <c r="G133" s="140"/>
      <c r="H133" s="140"/>
      <c r="I133" s="140"/>
    </row>
    <row r="134" spans="1:11" x14ac:dyDescent="0.3">
      <c r="A134" s="138"/>
      <c r="B134" s="138"/>
      <c r="C134" s="138"/>
      <c r="D134" s="138"/>
      <c r="E134" s="138"/>
    </row>
    <row r="136" spans="1:11" x14ac:dyDescent="0.3">
      <c r="A136" s="139" t="s">
        <v>79</v>
      </c>
      <c r="B136" s="140"/>
      <c r="C136" s="140"/>
      <c r="D136" s="140"/>
      <c r="E136" s="140"/>
      <c r="F136" s="138"/>
      <c r="G136" s="138"/>
      <c r="H136" s="138"/>
      <c r="I136" s="138"/>
      <c r="J136" s="49">
        <v>3.484</v>
      </c>
      <c r="K136" s="64" t="s">
        <v>80</v>
      </c>
    </row>
    <row r="138" spans="1:11" x14ac:dyDescent="0.3">
      <c r="A138" s="139" t="s">
        <v>81</v>
      </c>
      <c r="B138" s="140"/>
      <c r="C138" s="140"/>
    </row>
    <row r="146" spans="1:5" x14ac:dyDescent="0.3">
      <c r="A146" s="13" t="s">
        <v>82</v>
      </c>
      <c r="D146" s="13">
        <f>EXP(D92+E102/2)</f>
        <v>4.6373222072212988E-4</v>
      </c>
    </row>
    <row r="149" spans="1:5" x14ac:dyDescent="0.3">
      <c r="A149" s="13" t="s">
        <v>83</v>
      </c>
      <c r="D149" s="13">
        <f>EXP(2*D92+E102)</f>
        <v>2.1504757253587819E-7</v>
      </c>
    </row>
    <row r="153" spans="1:5" x14ac:dyDescent="0.3">
      <c r="A153" s="13" t="s">
        <v>84</v>
      </c>
      <c r="D153" s="13">
        <f>EXP(E102)-1</f>
        <v>1.8194431789788412E-2</v>
      </c>
    </row>
    <row r="157" spans="1:5" x14ac:dyDescent="0.3">
      <c r="A157" s="13" t="s">
        <v>85</v>
      </c>
      <c r="E157" s="13">
        <f>(E102)/C87+(E102^2)/(2*(C87-1))</f>
        <v>2.6029347310388374E-3</v>
      </c>
    </row>
    <row r="161" spans="1:8" x14ac:dyDescent="0.3">
      <c r="A161" s="13" t="s">
        <v>86</v>
      </c>
      <c r="H161" s="13">
        <f>SQRT(C108*D149*D153+C108^2*D149*E157)</f>
        <v>1.2952142034661262E-4</v>
      </c>
    </row>
    <row r="165" spans="1:8" x14ac:dyDescent="0.3">
      <c r="A165" s="13" t="s">
        <v>87</v>
      </c>
      <c r="D165" s="20">
        <f>D146+(J136/C108)*H161</f>
        <v>6.1414976355132929E-4</v>
      </c>
      <c r="E165" s="21"/>
    </row>
    <row r="170" spans="1:8" x14ac:dyDescent="0.3">
      <c r="A170" s="2"/>
      <c r="B170" s="22"/>
    </row>
  </sheetData>
  <sheetProtection algorithmName="SHA-512" hashValue="+PpAtZEoHcnmUd3UvEzJKyE2vXimd5HhTYp8xGJFMCnN3H18o265ypDFPxsgCQfBys86g+RRrXWo891PE71nNQ==" saltValue="r+8ocPI2Qw8d4fJD7OVAxw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18433" r:id="rId4">
          <objectPr defaultSize="0" autoPict="0" r:id="rId5">
            <anchor moveWithCells="1" sizeWithCells="1">
              <from>
                <xdr:col>1</xdr:col>
                <xdr:colOff>472440</xdr:colOff>
                <xdr:row>88</xdr:row>
                <xdr:rowOff>99060</xdr:rowOff>
              </from>
              <to>
                <xdr:col>2</xdr:col>
                <xdr:colOff>678180</xdr:colOff>
                <xdr:row>93</xdr:row>
                <xdr:rowOff>45720</xdr:rowOff>
              </to>
            </anchor>
          </objectPr>
        </oleObject>
      </mc:Choice>
      <mc:Fallback>
        <oleObject progId="Equation.DSMT4" shapeId="18433" r:id="rId4"/>
      </mc:Fallback>
    </mc:AlternateContent>
    <mc:AlternateContent xmlns:mc="http://schemas.openxmlformats.org/markup-compatibility/2006">
      <mc:Choice Requires="x14">
        <oleObject progId="Equation.DSMT4" shapeId="18434" r:id="rId6">
          <objectPr defaultSize="0" autoPict="0" r:id="rId7">
            <anchor moveWithCells="1" sizeWithCells="1">
              <from>
                <xdr:col>1</xdr:col>
                <xdr:colOff>297180</xdr:colOff>
                <xdr:row>98</xdr:row>
                <xdr:rowOff>0</xdr:rowOff>
              </from>
              <to>
                <xdr:col>3</xdr:col>
                <xdr:colOff>259080</xdr:colOff>
                <xdr:row>104</xdr:row>
                <xdr:rowOff>60960</xdr:rowOff>
              </to>
            </anchor>
          </objectPr>
        </oleObject>
      </mc:Choice>
      <mc:Fallback>
        <oleObject progId="Equation.DSMT4" shapeId="18434" r:id="rId6"/>
      </mc:Fallback>
    </mc:AlternateContent>
    <mc:AlternateContent xmlns:mc="http://schemas.openxmlformats.org/markup-compatibility/2006">
      <mc:Choice Requires="x14">
        <oleObject progId="Equation.DSMT4" shapeId="18435" r:id="rId8">
          <objectPr defaultSize="0" autoPict="0" r:id="rId9">
            <anchor moveWithCells="1" sizeWithCells="1">
              <from>
                <xdr:col>1</xdr:col>
                <xdr:colOff>373380</xdr:colOff>
                <xdr:row>109</xdr:row>
                <xdr:rowOff>30480</xdr:rowOff>
              </from>
              <to>
                <xdr:col>3</xdr:col>
                <xdr:colOff>1348740</xdr:colOff>
                <xdr:row>112</xdr:row>
                <xdr:rowOff>106680</xdr:rowOff>
              </to>
            </anchor>
          </objectPr>
        </oleObject>
      </mc:Choice>
      <mc:Fallback>
        <oleObject progId="Equation.DSMT4" shapeId="18435" r:id="rId8"/>
      </mc:Fallback>
    </mc:AlternateContent>
    <mc:AlternateContent xmlns:mc="http://schemas.openxmlformats.org/markup-compatibility/2006">
      <mc:Choice Requires="x14">
        <oleObject progId="Equation.DSMT4" shapeId="18436" r:id="rId10">
          <objectPr defaultSize="0" autoPict="0" r:id="rId11">
            <anchor moveWithCells="1">
              <from>
                <xdr:col>1</xdr:col>
                <xdr:colOff>541020</xdr:colOff>
                <xdr:row>113</xdr:row>
                <xdr:rowOff>91440</xdr:rowOff>
              </from>
              <to>
                <xdr:col>1</xdr:col>
                <xdr:colOff>1661160</xdr:colOff>
                <xdr:row>114</xdr:row>
                <xdr:rowOff>137160</xdr:rowOff>
              </to>
            </anchor>
          </objectPr>
        </oleObject>
      </mc:Choice>
      <mc:Fallback>
        <oleObject progId="Equation.DSMT4" shapeId="18436" r:id="rId10"/>
      </mc:Fallback>
    </mc:AlternateContent>
    <mc:AlternateContent xmlns:mc="http://schemas.openxmlformats.org/markup-compatibility/2006">
      <mc:Choice Requires="x14">
        <oleObject progId="Equation.DSMT4" shapeId="18437" r:id="rId12">
          <objectPr defaultSize="0" autoPict="0" r:id="rId13">
            <anchor moveWithCells="1">
              <from>
                <xdr:col>1</xdr:col>
                <xdr:colOff>731520</xdr:colOff>
                <xdr:row>115</xdr:row>
                <xdr:rowOff>114300</xdr:rowOff>
              </from>
              <to>
                <xdr:col>1</xdr:col>
                <xdr:colOff>1767840</xdr:colOff>
                <xdr:row>118</xdr:row>
                <xdr:rowOff>167640</xdr:rowOff>
              </to>
            </anchor>
          </objectPr>
        </oleObject>
      </mc:Choice>
      <mc:Fallback>
        <oleObject progId="Equation.DSMT4" shapeId="18437" r:id="rId12"/>
      </mc:Fallback>
    </mc:AlternateContent>
    <mc:AlternateContent xmlns:mc="http://schemas.openxmlformats.org/markup-compatibility/2006">
      <mc:Choice Requires="x14">
        <oleObject progId="Equation.DSMT4" shapeId="18438" r:id="rId14">
          <objectPr defaultSize="0" autoPict="0" r:id="rId15">
            <anchor moveWithCells="1">
              <from>
                <xdr:col>1</xdr:col>
                <xdr:colOff>1386840</xdr:colOff>
                <xdr:row>119</xdr:row>
                <xdr:rowOff>152400</xdr:rowOff>
              </from>
              <to>
                <xdr:col>1</xdr:col>
                <xdr:colOff>1577340</xdr:colOff>
                <xdr:row>120</xdr:row>
                <xdr:rowOff>175260</xdr:rowOff>
              </to>
            </anchor>
          </objectPr>
        </oleObject>
      </mc:Choice>
      <mc:Fallback>
        <oleObject progId="Equation.DSMT4" shapeId="18438" r:id="rId14"/>
      </mc:Fallback>
    </mc:AlternateContent>
    <mc:AlternateContent xmlns:mc="http://schemas.openxmlformats.org/markup-compatibility/2006">
      <mc:Choice Requires="x14">
        <oleObject progId="Equation.DSMT4" shapeId="18439" r:id="rId16">
          <objectPr defaultSize="0" autoPict="0" r:id="rId17">
            <anchor moveWithCells="1" sizeWithCells="1">
              <from>
                <xdr:col>2</xdr:col>
                <xdr:colOff>1577340</xdr:colOff>
                <xdr:row>122</xdr:row>
                <xdr:rowOff>53340</xdr:rowOff>
              </from>
              <to>
                <xdr:col>4</xdr:col>
                <xdr:colOff>952500</xdr:colOff>
                <xdr:row>126</xdr:row>
                <xdr:rowOff>91440</xdr:rowOff>
              </to>
            </anchor>
          </objectPr>
        </oleObject>
      </mc:Choice>
      <mc:Fallback>
        <oleObject progId="Equation.DSMT4" shapeId="18439" r:id="rId16"/>
      </mc:Fallback>
    </mc:AlternateContent>
    <mc:AlternateContent xmlns:mc="http://schemas.openxmlformats.org/markup-compatibility/2006">
      <mc:Choice Requires="x14">
        <oleObject progId="Equation.DSMT4" shapeId="18440" r:id="rId18">
          <objectPr defaultSize="0" autoPict="0" r:id="rId15">
            <anchor moveWithCells="1">
              <from>
                <xdr:col>1</xdr:col>
                <xdr:colOff>769620</xdr:colOff>
                <xdr:row>128</xdr:row>
                <xdr:rowOff>167640</xdr:rowOff>
              </from>
              <to>
                <xdr:col>1</xdr:col>
                <xdr:colOff>975360</xdr:colOff>
                <xdr:row>130</xdr:row>
                <xdr:rowOff>38100</xdr:rowOff>
              </to>
            </anchor>
          </objectPr>
        </oleObject>
      </mc:Choice>
      <mc:Fallback>
        <oleObject progId="Equation.DSMT4" shapeId="18440" r:id="rId18"/>
      </mc:Fallback>
    </mc:AlternateContent>
    <mc:AlternateContent xmlns:mc="http://schemas.openxmlformats.org/markup-compatibility/2006">
      <mc:Choice Requires="x14">
        <oleObject progId="Equation.DSMT4" shapeId="18441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160020</xdr:rowOff>
              </from>
              <to>
                <xdr:col>1</xdr:col>
                <xdr:colOff>1691640</xdr:colOff>
                <xdr:row>130</xdr:row>
                <xdr:rowOff>60960</xdr:rowOff>
              </to>
            </anchor>
          </objectPr>
        </oleObject>
      </mc:Choice>
      <mc:Fallback>
        <oleObject progId="Equation.DSMT4" shapeId="18441" r:id="rId19"/>
      </mc:Fallback>
    </mc:AlternateContent>
    <mc:AlternateContent xmlns:mc="http://schemas.openxmlformats.org/markup-compatibility/2006">
      <mc:Choice Requires="x14">
        <oleObject progId="Equation.DSMT4" shapeId="18442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137160</xdr:rowOff>
              </from>
              <to>
                <xdr:col>12</xdr:col>
                <xdr:colOff>304800</xdr:colOff>
                <xdr:row>143</xdr:row>
                <xdr:rowOff>106680</xdr:rowOff>
              </to>
            </anchor>
          </objectPr>
        </oleObject>
      </mc:Choice>
      <mc:Fallback>
        <oleObject progId="Equation.DSMT4" shapeId="18442" r:id="rId21"/>
      </mc:Fallback>
    </mc:AlternateContent>
    <mc:AlternateContent xmlns:mc="http://schemas.openxmlformats.org/markup-compatibility/2006">
      <mc:Choice Requires="x14">
        <oleObject progId="Equation.DSMT4" shapeId="18443" r:id="rId23">
          <objectPr defaultSize="0" autoPict="0" r:id="rId24">
            <anchor moveWithCells="1">
              <from>
                <xdr:col>2</xdr:col>
                <xdr:colOff>320040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167640</xdr:rowOff>
              </to>
            </anchor>
          </objectPr>
        </oleObject>
      </mc:Choice>
      <mc:Fallback>
        <oleObject progId="Equation.DSMT4" shapeId="18443" r:id="rId23"/>
      </mc:Fallback>
    </mc:AlternateContent>
    <mc:AlternateContent xmlns:mc="http://schemas.openxmlformats.org/markup-compatibility/2006">
      <mc:Choice Requires="x14">
        <oleObject progId="Equation.DSMT4" shapeId="18444" r:id="rId25">
          <objectPr defaultSize="0" autoPict="0" r:id="rId26">
            <anchor moveWithCells="1">
              <from>
                <xdr:col>2</xdr:col>
                <xdr:colOff>335280</xdr:colOff>
                <xdr:row>147</xdr:row>
                <xdr:rowOff>129540</xdr:rowOff>
              </from>
              <to>
                <xdr:col>2</xdr:col>
                <xdr:colOff>1005840</xdr:colOff>
                <xdr:row>150</xdr:row>
                <xdr:rowOff>60960</xdr:rowOff>
              </to>
            </anchor>
          </objectPr>
        </oleObject>
      </mc:Choice>
      <mc:Fallback>
        <oleObject progId="Equation.DSMT4" shapeId="18444" r:id="rId25"/>
      </mc:Fallback>
    </mc:AlternateContent>
    <mc:AlternateContent xmlns:mc="http://schemas.openxmlformats.org/markup-compatibility/2006">
      <mc:Choice Requires="x14">
        <oleObject progId="Equation.DSMT4" shapeId="18445" r:id="rId27">
          <objectPr defaultSize="0" autoPict="0" r:id="rId28">
            <anchor moveWithCells="1">
              <from>
                <xdr:col>2</xdr:col>
                <xdr:colOff>365760</xdr:colOff>
                <xdr:row>151</xdr:row>
                <xdr:rowOff>83820</xdr:rowOff>
              </from>
              <to>
                <xdr:col>2</xdr:col>
                <xdr:colOff>1089660</xdr:colOff>
                <xdr:row>153</xdr:row>
                <xdr:rowOff>129540</xdr:rowOff>
              </to>
            </anchor>
          </objectPr>
        </oleObject>
      </mc:Choice>
      <mc:Fallback>
        <oleObject progId="Equation.DSMT4" shapeId="18445" r:id="rId27"/>
      </mc:Fallback>
    </mc:AlternateContent>
    <mc:AlternateContent xmlns:mc="http://schemas.openxmlformats.org/markup-compatibility/2006">
      <mc:Choice Requires="x14">
        <oleObject progId="Equation.DSMT4" shapeId="18446" r:id="rId29">
          <objectPr defaultSize="0" autoPict="0" r:id="rId30">
            <anchor moveWithCells="1">
              <from>
                <xdr:col>2</xdr:col>
                <xdr:colOff>335280</xdr:colOff>
                <xdr:row>154</xdr:row>
                <xdr:rowOff>160020</xdr:rowOff>
              </from>
              <to>
                <xdr:col>2</xdr:col>
                <xdr:colOff>1120140</xdr:colOff>
                <xdr:row>157</xdr:row>
                <xdr:rowOff>53340</xdr:rowOff>
              </to>
            </anchor>
          </objectPr>
        </oleObject>
      </mc:Choice>
      <mc:Fallback>
        <oleObject progId="Equation.DSMT4" shapeId="18446" r:id="rId29"/>
      </mc:Fallback>
    </mc:AlternateContent>
    <mc:AlternateContent xmlns:mc="http://schemas.openxmlformats.org/markup-compatibility/2006">
      <mc:Choice Requires="x14">
        <oleObject progId="Equation.DSMT4" shapeId="18447" r:id="rId31">
          <objectPr defaultSize="0" autoPict="0" r:id="rId32">
            <anchor moveWithCells="1">
              <from>
                <xdr:col>2</xdr:col>
                <xdr:colOff>160020</xdr:colOff>
                <xdr:row>158</xdr:row>
                <xdr:rowOff>121920</xdr:rowOff>
              </from>
              <to>
                <xdr:col>3</xdr:col>
                <xdr:colOff>1051560</xdr:colOff>
                <xdr:row>161</xdr:row>
                <xdr:rowOff>53340</xdr:rowOff>
              </to>
            </anchor>
          </objectPr>
        </oleObject>
      </mc:Choice>
      <mc:Fallback>
        <oleObject progId="Equation.DSMT4" shapeId="18447" r:id="rId31"/>
      </mc:Fallback>
    </mc:AlternateContent>
    <mc:AlternateContent xmlns:mc="http://schemas.openxmlformats.org/markup-compatibility/2006">
      <mc:Choice Requires="x14">
        <oleObject progId="Equation.DSMT4" shapeId="18448" r:id="rId33">
          <objectPr defaultSize="0" autoPict="0" r:id="rId22">
            <anchor moveWithCells="1" sizeWithCells="1">
              <from>
                <xdr:col>0</xdr:col>
                <xdr:colOff>53340</xdr:colOff>
                <xdr:row>165</xdr:row>
                <xdr:rowOff>114300</xdr:rowOff>
              </from>
              <to>
                <xdr:col>7</xdr:col>
                <xdr:colOff>243840</xdr:colOff>
                <xdr:row>172</xdr:row>
                <xdr:rowOff>83820</xdr:rowOff>
              </to>
            </anchor>
          </objectPr>
        </oleObject>
      </mc:Choice>
      <mc:Fallback>
        <oleObject progId="Equation.DSMT4" shapeId="18448" r:id="rId33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F127B-250D-43B6-9E9C-979D1083CD8F}">
  <sheetPr>
    <tabColor theme="3" tint="0.59999389629810485"/>
  </sheetPr>
  <dimension ref="A2:AE110"/>
  <sheetViews>
    <sheetView workbookViewId="0">
      <pane xSplit="1" ySplit="9" topLeftCell="B85" activePane="bottomRight" state="frozen"/>
      <selection activeCell="F125" sqref="F125"/>
      <selection pane="topRight" activeCell="F125" sqref="F125"/>
      <selection pane="bottomLeft" activeCell="F125" sqref="F125"/>
      <selection pane="bottomRight" activeCell="B93" sqref="B93"/>
    </sheetView>
  </sheetViews>
  <sheetFormatPr defaultColWidth="9.109375" defaultRowHeight="14.4" x14ac:dyDescent="0.3"/>
  <cols>
    <col min="1" max="13" width="9.109375" style="13"/>
    <col min="14" max="14" width="12" style="13" bestFit="1" customWidth="1"/>
    <col min="15" max="15" width="9.109375" style="13"/>
    <col min="16" max="16" width="12.6640625" style="13" bestFit="1" customWidth="1"/>
    <col min="17" max="21" width="9.109375" style="13"/>
    <col min="22" max="22" width="12" style="13" bestFit="1" customWidth="1"/>
    <col min="23" max="24" width="9.109375" style="13"/>
    <col min="25" max="25" width="12" style="13" bestFit="1" customWidth="1"/>
    <col min="26" max="29" width="9.109375" style="13"/>
    <col min="30" max="30" width="12" style="13" bestFit="1" customWidth="1"/>
    <col min="31" max="31" width="19.44140625" style="13" customWidth="1"/>
    <col min="32" max="16384" width="9.109375" style="13"/>
  </cols>
  <sheetData>
    <row r="2" spans="1:31" x14ac:dyDescent="0.3">
      <c r="P2" s="13" t="s">
        <v>88</v>
      </c>
    </row>
    <row r="3" spans="1:31" x14ac:dyDescent="0.3">
      <c r="N3" s="13" t="s">
        <v>89</v>
      </c>
    </row>
    <row r="4" spans="1:31" x14ac:dyDescent="0.3">
      <c r="N4" s="13" t="s">
        <v>90</v>
      </c>
    </row>
    <row r="5" spans="1:31" x14ac:dyDescent="0.3">
      <c r="A5" s="23" t="s">
        <v>91</v>
      </c>
      <c r="B5" s="23" t="s">
        <v>92</v>
      </c>
      <c r="C5" s="23"/>
      <c r="V5" s="13" t="s">
        <v>93</v>
      </c>
    </row>
    <row r="6" spans="1:31" x14ac:dyDescent="0.3">
      <c r="M6" s="24"/>
      <c r="AD6" s="13" t="s">
        <v>94</v>
      </c>
      <c r="AE6" s="13" t="s">
        <v>95</v>
      </c>
    </row>
    <row r="7" spans="1:31" ht="15" thickBot="1" x14ac:dyDescent="0.35">
      <c r="A7" s="25">
        <v>0.10100000000000001</v>
      </c>
      <c r="D7" s="38">
        <v>3320.9736596702837</v>
      </c>
      <c r="F7" s="39">
        <v>0.2350476074000514</v>
      </c>
    </row>
    <row r="8" spans="1:31" ht="15" thickTop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9"/>
      <c r="W8" s="19"/>
      <c r="X8" s="19"/>
    </row>
    <row r="9" spans="1:31" x14ac:dyDescent="0.3">
      <c r="B9" s="13">
        <v>-5</v>
      </c>
      <c r="C9" s="27" t="s">
        <v>96</v>
      </c>
      <c r="G9" s="13">
        <f t="shared" ref="G9:G72" si="0">(1-($F$7/6)*(3*B9-B9^3)+(($D$7-3)*(3-6*B9^2+B9^4))/24)</f>
        <v>66079.666182297486</v>
      </c>
      <c r="N9" s="13">
        <f t="shared" ref="N9:N72" si="1">NORMDIST(B9,0,1,FALSE)</f>
        <v>1.4867195147342977E-6</v>
      </c>
      <c r="P9" s="13">
        <f t="shared" ref="P9:P72" si="2">G9*N9</f>
        <v>9.8241929240349704E-2</v>
      </c>
      <c r="V9" s="13">
        <f t="shared" ref="V9:V72" si="3">ABS(P9)</f>
        <v>9.8241929240349704E-2</v>
      </c>
      <c r="Y9" s="13">
        <f>($A$7/2)*V9</f>
        <v>4.9612174266376605E-3</v>
      </c>
      <c r="AD9" s="13">
        <f>Y9</f>
        <v>4.9612174266376605E-3</v>
      </c>
      <c r="AE9" s="13">
        <f t="shared" ref="AE9:AE72" si="4">AD9/SUM($Y$9:$Y$108)</f>
        <v>1.281578575073857E-5</v>
      </c>
    </row>
    <row r="10" spans="1:31" x14ac:dyDescent="0.3">
      <c r="A10" s="13">
        <v>1</v>
      </c>
      <c r="B10" s="13">
        <f t="shared" ref="B10:B73" si="5">$B$9+A10*$A$7</f>
        <v>-4.899</v>
      </c>
      <c r="G10" s="13">
        <f t="shared" si="0"/>
        <v>60136.409401968594</v>
      </c>
      <c r="N10" s="13">
        <f t="shared" si="1"/>
        <v>2.4509397556839956E-6</v>
      </c>
      <c r="P10" s="13">
        <f t="shared" si="2"/>
        <v>0.14739071656737365</v>
      </c>
      <c r="V10" s="13">
        <f t="shared" si="3"/>
        <v>0.14739071656737365</v>
      </c>
      <c r="Y10" s="13">
        <f t="shared" ref="Y10:Y73" si="6">($A$7)*V10</f>
        <v>1.4886462373304739E-2</v>
      </c>
      <c r="AD10" s="13">
        <f t="shared" ref="AD10:AD73" si="7">Y10+AD9</f>
        <v>1.9847679799942401E-2</v>
      </c>
      <c r="AE10" s="13">
        <f t="shared" si="4"/>
        <v>5.1270402018585199E-5</v>
      </c>
    </row>
    <row r="11" spans="1:31" x14ac:dyDescent="0.3">
      <c r="A11" s="13">
        <v>2</v>
      </c>
      <c r="B11" s="13">
        <f t="shared" si="5"/>
        <v>-4.798</v>
      </c>
      <c r="G11" s="13">
        <f t="shared" si="0"/>
        <v>54582.409516243431</v>
      </c>
      <c r="N11" s="13">
        <f t="shared" si="1"/>
        <v>3.9995026854766194E-6</v>
      </c>
      <c r="P11" s="13">
        <f t="shared" si="2"/>
        <v>0.21830249344000019</v>
      </c>
      <c r="V11" s="13">
        <f t="shared" si="3"/>
        <v>0.21830249344000019</v>
      </c>
      <c r="Y11" s="13">
        <f t="shared" si="6"/>
        <v>2.204855183744002E-2</v>
      </c>
      <c r="AD11" s="13">
        <f t="shared" si="7"/>
        <v>4.1896231637382417E-2</v>
      </c>
      <c r="AE11" s="13">
        <f t="shared" si="4"/>
        <v>1.082260828854463E-4</v>
      </c>
    </row>
    <row r="12" spans="1:31" x14ac:dyDescent="0.3">
      <c r="A12" s="13">
        <v>3</v>
      </c>
      <c r="B12" s="13">
        <f t="shared" si="5"/>
        <v>-4.6970000000000001</v>
      </c>
      <c r="G12" s="13">
        <f t="shared" si="0"/>
        <v>49401.092113898347</v>
      </c>
      <c r="N12" s="13">
        <f t="shared" si="1"/>
        <v>6.4602468217096111E-6</v>
      </c>
      <c r="P12" s="13">
        <f t="shared" si="2"/>
        <v>0.3191432483177955</v>
      </c>
      <c r="V12" s="13">
        <f t="shared" si="3"/>
        <v>0.3191432483177955</v>
      </c>
      <c r="Y12" s="13">
        <f t="shared" si="6"/>
        <v>3.2233468080097347E-2</v>
      </c>
      <c r="AD12" s="13">
        <f t="shared" si="7"/>
        <v>7.4129699717479763E-2</v>
      </c>
      <c r="AE12" s="13">
        <f t="shared" si="4"/>
        <v>1.9149137553313504E-4</v>
      </c>
    </row>
    <row r="13" spans="1:31" x14ac:dyDescent="0.3">
      <c r="A13" s="13">
        <v>4</v>
      </c>
      <c r="B13" s="13">
        <f t="shared" si="5"/>
        <v>-4.5960000000000001</v>
      </c>
      <c r="G13" s="13">
        <f t="shared" si="0"/>
        <v>44576.228053379353</v>
      </c>
      <c r="N13" s="13">
        <f t="shared" si="1"/>
        <v>1.0329088331249594E-5</v>
      </c>
      <c r="P13" s="13">
        <f t="shared" si="2"/>
        <v>0.46043179703728149</v>
      </c>
      <c r="V13" s="13">
        <f t="shared" si="3"/>
        <v>0.46043179703728149</v>
      </c>
      <c r="Y13" s="13">
        <f t="shared" si="6"/>
        <v>4.6503611500765436E-2</v>
      </c>
      <c r="AD13" s="13">
        <f t="shared" si="7"/>
        <v>0.12063331121824519</v>
      </c>
      <c r="AE13" s="13">
        <f t="shared" si="4"/>
        <v>3.1161921319440491E-4</v>
      </c>
    </row>
    <row r="14" spans="1:31" x14ac:dyDescent="0.3">
      <c r="A14" s="13">
        <v>5</v>
      </c>
      <c r="B14" s="13">
        <f t="shared" si="5"/>
        <v>-4.4950000000000001</v>
      </c>
      <c r="G14" s="13">
        <f t="shared" si="0"/>
        <v>40091.93346280195</v>
      </c>
      <c r="N14" s="13">
        <f t="shared" si="1"/>
        <v>1.6347247339999862E-5</v>
      </c>
      <c r="P14" s="13">
        <f t="shared" si="2"/>
        <v>0.65539275265524066</v>
      </c>
      <c r="V14" s="13">
        <f t="shared" si="3"/>
        <v>0.65539275265524066</v>
      </c>
      <c r="Y14" s="13">
        <f t="shared" si="6"/>
        <v>6.6194668018179317E-2</v>
      </c>
      <c r="AD14" s="13">
        <f t="shared" si="7"/>
        <v>0.18682797923642452</v>
      </c>
      <c r="AE14" s="13">
        <f t="shared" si="4"/>
        <v>4.826128645928262E-4</v>
      </c>
    </row>
    <row r="15" spans="1:31" x14ac:dyDescent="0.3">
      <c r="A15" s="13">
        <v>6</v>
      </c>
      <c r="B15" s="13">
        <f t="shared" si="5"/>
        <v>-4.3940000000000001</v>
      </c>
      <c r="G15" s="13">
        <f t="shared" si="0"/>
        <v>35932.669739951096</v>
      </c>
      <c r="N15" s="13">
        <f t="shared" si="1"/>
        <v>2.5609260510355175E-5</v>
      </c>
      <c r="P15" s="13">
        <f t="shared" si="2"/>
        <v>0.92020910020296398</v>
      </c>
      <c r="V15" s="13">
        <f t="shared" si="3"/>
        <v>0.92020910020296398</v>
      </c>
      <c r="Y15" s="13">
        <f t="shared" si="6"/>
        <v>9.2941119120499363E-2</v>
      </c>
      <c r="AD15" s="13">
        <f t="shared" si="7"/>
        <v>0.27976909835692387</v>
      </c>
      <c r="AE15" s="13">
        <f t="shared" si="4"/>
        <v>7.2269778078434225E-4</v>
      </c>
    </row>
    <row r="16" spans="1:31" x14ac:dyDescent="0.3">
      <c r="A16" s="13">
        <v>7</v>
      </c>
      <c r="B16" s="13">
        <f t="shared" si="5"/>
        <v>-4.2930000000000001</v>
      </c>
      <c r="G16" s="13">
        <f t="shared" si="0"/>
        <v>32083.243552281412</v>
      </c>
      <c r="N16" s="13">
        <f t="shared" si="1"/>
        <v>3.97117663248513E-5</v>
      </c>
      <c r="P16" s="13">
        <f t="shared" si="2"/>
        <v>1.2740822708914916</v>
      </c>
      <c r="V16" s="13">
        <f t="shared" si="3"/>
        <v>1.2740822708914916</v>
      </c>
      <c r="Y16" s="13">
        <f t="shared" si="6"/>
        <v>0.12868230936004066</v>
      </c>
      <c r="AD16" s="13">
        <f t="shared" si="7"/>
        <v>0.40845140771696453</v>
      </c>
      <c r="AE16" s="13">
        <f t="shared" si="4"/>
        <v>1.0551091155131694E-3</v>
      </c>
    </row>
    <row r="17" spans="1:31" x14ac:dyDescent="0.3">
      <c r="A17" s="13">
        <v>8</v>
      </c>
      <c r="B17" s="13">
        <f t="shared" si="5"/>
        <v>-4.1920000000000002</v>
      </c>
      <c r="G17" s="13">
        <f t="shared" si="0"/>
        <v>28528.806836916967</v>
      </c>
      <c r="N17" s="13">
        <f t="shared" si="1"/>
        <v>6.0955252216615318E-5</v>
      </c>
      <c r="P17" s="13">
        <f t="shared" si="2"/>
        <v>1.7389806161833732</v>
      </c>
      <c r="V17" s="13">
        <f t="shared" si="3"/>
        <v>1.7389806161833732</v>
      </c>
      <c r="Y17" s="13">
        <f t="shared" si="6"/>
        <v>0.1756370422345207</v>
      </c>
      <c r="AD17" s="13">
        <f t="shared" si="7"/>
        <v>0.58408844995148523</v>
      </c>
      <c r="AE17" s="13">
        <f t="shared" si="4"/>
        <v>1.5088136218074132E-3</v>
      </c>
    </row>
    <row r="18" spans="1:31" x14ac:dyDescent="0.3">
      <c r="A18" s="13">
        <v>9</v>
      </c>
      <c r="B18" s="13">
        <f t="shared" si="5"/>
        <v>-4.0910000000000002</v>
      </c>
      <c r="G18" s="13">
        <f t="shared" si="0"/>
        <v>25254.856800651363</v>
      </c>
      <c r="N18" s="13">
        <f t="shared" si="1"/>
        <v>9.2613185614433534E-5</v>
      </c>
      <c r="P18" s="13">
        <f t="shared" si="2"/>
        <v>2.3389327405446636</v>
      </c>
      <c r="V18" s="13">
        <f t="shared" si="3"/>
        <v>2.3389327405446636</v>
      </c>
      <c r="Y18" s="13">
        <f t="shared" si="6"/>
        <v>0.23623220679501103</v>
      </c>
      <c r="AD18" s="13">
        <f t="shared" si="7"/>
        <v>0.82032065674649624</v>
      </c>
      <c r="AE18" s="13">
        <f t="shared" si="4"/>
        <v>2.1190471772758422E-3</v>
      </c>
    </row>
    <row r="19" spans="1:31" x14ac:dyDescent="0.3">
      <c r="A19" s="13">
        <v>10</v>
      </c>
      <c r="B19" s="13">
        <f t="shared" si="5"/>
        <v>-3.99</v>
      </c>
      <c r="G19" s="13">
        <f t="shared" si="0"/>
        <v>22247.235919947758</v>
      </c>
      <c r="N19" s="13">
        <f t="shared" si="1"/>
        <v>1.3928497646575994E-4</v>
      </c>
      <c r="P19" s="13">
        <f t="shared" si="2"/>
        <v>3.0987057315381326</v>
      </c>
      <c r="V19" s="13">
        <f t="shared" si="3"/>
        <v>3.0987057315381326</v>
      </c>
      <c r="Y19" s="13">
        <f t="shared" si="6"/>
        <v>0.31296927888535142</v>
      </c>
      <c r="AD19" s="13">
        <f t="shared" si="7"/>
        <v>1.1332899356318475</v>
      </c>
      <c r="AE19" s="13">
        <f t="shared" si="4"/>
        <v>2.9275074562433233E-3</v>
      </c>
    </row>
    <row r="20" spans="1:31" x14ac:dyDescent="0.3">
      <c r="A20" s="13">
        <v>11</v>
      </c>
      <c r="B20" s="13">
        <f t="shared" si="5"/>
        <v>-3.8890000000000002</v>
      </c>
      <c r="G20" s="13">
        <f t="shared" si="0"/>
        <v>19492.131940938856</v>
      </c>
      <c r="N20" s="13">
        <f t="shared" si="1"/>
        <v>2.0735069214939127E-4</v>
      </c>
      <c r="P20" s="13">
        <f t="shared" si="2"/>
        <v>4.0417070494209293</v>
      </c>
      <c r="V20" s="13">
        <f t="shared" si="3"/>
        <v>4.0417070494209293</v>
      </c>
      <c r="Y20" s="13">
        <f t="shared" si="6"/>
        <v>0.40821241199151387</v>
      </c>
      <c r="AD20" s="13">
        <f t="shared" si="7"/>
        <v>1.5415023476233614</v>
      </c>
      <c r="AE20" s="13">
        <f t="shared" si="4"/>
        <v>3.9819991994969588E-3</v>
      </c>
    </row>
    <row r="21" spans="1:31" x14ac:dyDescent="0.3">
      <c r="A21" s="13">
        <v>12</v>
      </c>
      <c r="B21" s="13">
        <f t="shared" si="5"/>
        <v>-3.7879999999999998</v>
      </c>
      <c r="G21" s="13">
        <f t="shared" si="0"/>
        <v>16976.077879426848</v>
      </c>
      <c r="N21" s="13">
        <f t="shared" si="1"/>
        <v>3.0554590364653618E-4</v>
      </c>
      <c r="P21" s="13">
        <f t="shared" si="2"/>
        <v>5.1869710560434497</v>
      </c>
      <c r="V21" s="13">
        <f t="shared" si="3"/>
        <v>5.1869710560434497</v>
      </c>
      <c r="Y21" s="13">
        <f t="shared" si="6"/>
        <v>0.5238840766603885</v>
      </c>
      <c r="AD21" s="13">
        <f t="shared" si="7"/>
        <v>2.0653864242837496</v>
      </c>
      <c r="AE21" s="13">
        <f t="shared" si="4"/>
        <v>5.3352932616871082E-3</v>
      </c>
    </row>
    <row r="22" spans="1:31" x14ac:dyDescent="0.3">
      <c r="A22" s="13">
        <v>13</v>
      </c>
      <c r="B22" s="13">
        <f t="shared" si="5"/>
        <v>-3.6869999999999998</v>
      </c>
      <c r="G22" s="13">
        <f t="shared" si="0"/>
        <v>14685.952020883524</v>
      </c>
      <c r="N22" s="13">
        <f t="shared" si="1"/>
        <v>4.4567390271459394E-4</v>
      </c>
      <c r="P22" s="13">
        <f t="shared" si="2"/>
        <v>6.5451455522264377</v>
      </c>
      <c r="V22" s="13">
        <f t="shared" si="3"/>
        <v>6.5451455522264377</v>
      </c>
      <c r="Y22" s="13">
        <f t="shared" si="6"/>
        <v>0.6610597007748702</v>
      </c>
      <c r="AD22" s="13">
        <f t="shared" si="7"/>
        <v>2.7264461250586196</v>
      </c>
      <c r="AE22" s="13">
        <f t="shared" si="4"/>
        <v>7.042938536028524E-3</v>
      </c>
    </row>
    <row r="23" spans="1:31" x14ac:dyDescent="0.3">
      <c r="A23" s="13">
        <v>14</v>
      </c>
      <c r="B23" s="13">
        <f t="shared" si="5"/>
        <v>-3.5859999999999999</v>
      </c>
      <c r="G23" s="13">
        <f t="shared" si="0"/>
        <v>12608.977920450139</v>
      </c>
      <c r="N23" s="13">
        <f t="shared" si="1"/>
        <v>6.4346911127639178E-4</v>
      </c>
      <c r="P23" s="13">
        <f t="shared" si="2"/>
        <v>8.113487816575697</v>
      </c>
      <c r="V23" s="13">
        <f t="shared" si="3"/>
        <v>8.113487816575697</v>
      </c>
      <c r="Y23" s="13">
        <f t="shared" si="6"/>
        <v>0.81946226947414547</v>
      </c>
      <c r="AD23" s="13">
        <f t="shared" si="7"/>
        <v>3.545908394532765</v>
      </c>
      <c r="AE23" s="13">
        <f t="shared" si="4"/>
        <v>9.1597683326843302E-3</v>
      </c>
    </row>
    <row r="24" spans="1:31" x14ac:dyDescent="0.3">
      <c r="A24" s="13">
        <v>15</v>
      </c>
      <c r="B24" s="13">
        <f t="shared" si="5"/>
        <v>-3.4849999999999999</v>
      </c>
      <c r="G24" s="13">
        <f t="shared" si="0"/>
        <v>10732.724402937523</v>
      </c>
      <c r="N24" s="13">
        <f t="shared" si="1"/>
        <v>9.196190652258089E-4</v>
      </c>
      <c r="P24" s="13">
        <f t="shared" si="2"/>
        <v>9.870017982755634</v>
      </c>
      <c r="V24" s="13">
        <f t="shared" si="3"/>
        <v>9.870017982755634</v>
      </c>
      <c r="Y24" s="13">
        <f t="shared" si="6"/>
        <v>0.99687181625831911</v>
      </c>
      <c r="AD24" s="13">
        <f t="shared" si="7"/>
        <v>4.5427802107910837</v>
      </c>
      <c r="AE24" s="13">
        <f t="shared" si="4"/>
        <v>1.1734881358273826E-2</v>
      </c>
    </row>
    <row r="25" spans="1:31" x14ac:dyDescent="0.3">
      <c r="A25" s="13">
        <v>16</v>
      </c>
      <c r="B25" s="13">
        <f t="shared" si="5"/>
        <v>-3.3839999999999999</v>
      </c>
      <c r="G25" s="13">
        <f t="shared" si="0"/>
        <v>9045.1055628260183</v>
      </c>
      <c r="N25" s="13">
        <f t="shared" si="1"/>
        <v>1.3009421669529307E-3</v>
      </c>
      <c r="P25" s="13">
        <f t="shared" si="2"/>
        <v>11.767159231220887</v>
      </c>
      <c r="V25" s="13">
        <f t="shared" si="3"/>
        <v>11.767159231220887</v>
      </c>
      <c r="Y25" s="13">
        <f t="shared" si="6"/>
        <v>1.1884830823533097</v>
      </c>
      <c r="AD25" s="13">
        <f t="shared" si="7"/>
        <v>5.7312632931443934</v>
      </c>
      <c r="AE25" s="13">
        <f t="shared" si="4"/>
        <v>1.4804963405079032E-2</v>
      </c>
    </row>
    <row r="26" spans="1:31" x14ac:dyDescent="0.3">
      <c r="A26" s="13">
        <v>17</v>
      </c>
      <c r="B26" s="13">
        <f t="shared" si="5"/>
        <v>-3.2829999999999999</v>
      </c>
      <c r="G26" s="13">
        <f t="shared" si="0"/>
        <v>7534.3807642655129</v>
      </c>
      <c r="N26" s="13">
        <f t="shared" si="1"/>
        <v>1.8217038523946315E-3</v>
      </c>
      <c r="P26" s="13">
        <f t="shared" si="2"/>
        <v>13.725410463670492</v>
      </c>
      <c r="V26" s="13">
        <f t="shared" si="3"/>
        <v>13.725410463670492</v>
      </c>
      <c r="Y26" s="13">
        <f t="shared" si="6"/>
        <v>1.3862664568307199</v>
      </c>
      <c r="AD26" s="13">
        <f t="shared" si="7"/>
        <v>7.1175297499751133</v>
      </c>
      <c r="AE26" s="13">
        <f t="shared" si="4"/>
        <v>1.8385958224775636E-2</v>
      </c>
    </row>
    <row r="27" spans="1:31" x14ac:dyDescent="0.3">
      <c r="A27" s="13">
        <v>18</v>
      </c>
      <c r="B27" s="13">
        <f t="shared" si="5"/>
        <v>-3.1819999999999999</v>
      </c>
      <c r="G27" s="13">
        <f t="shared" si="0"/>
        <v>6189.1546410754154</v>
      </c>
      <c r="N27" s="13">
        <f t="shared" si="1"/>
        <v>2.5250345499379808E-3</v>
      </c>
      <c r="P27" s="13">
        <f t="shared" si="2"/>
        <v>15.627829303624427</v>
      </c>
      <c r="V27" s="13">
        <f t="shared" si="3"/>
        <v>15.627829303624427</v>
      </c>
      <c r="Y27" s="13">
        <f t="shared" si="6"/>
        <v>1.5784107596660673</v>
      </c>
      <c r="AD27" s="13">
        <f t="shared" si="7"/>
        <v>8.695940509641181</v>
      </c>
      <c r="AE27" s="13">
        <f t="shared" si="4"/>
        <v>2.2463299002853616E-2</v>
      </c>
    </row>
    <row r="28" spans="1:31" x14ac:dyDescent="0.3">
      <c r="A28" s="13">
        <v>19</v>
      </c>
      <c r="B28" s="13">
        <f t="shared" si="5"/>
        <v>-3.081</v>
      </c>
      <c r="G28" s="13">
        <f t="shared" si="0"/>
        <v>4998.3770967446808</v>
      </c>
      <c r="N28" s="13">
        <f t="shared" si="1"/>
        <v>3.4643888734137819E-3</v>
      </c>
      <c r="P28" s="13">
        <f t="shared" si="2"/>
        <v>17.316321999088554</v>
      </c>
      <c r="V28" s="13">
        <f t="shared" si="3"/>
        <v>17.316321999088554</v>
      </c>
      <c r="Y28" s="13">
        <f t="shared" si="6"/>
        <v>1.7489485219079441</v>
      </c>
      <c r="AD28" s="13">
        <f t="shared" si="7"/>
        <v>10.444889031549126</v>
      </c>
      <c r="AE28" s="13">
        <f t="shared" si="4"/>
        <v>2.6981171859120218E-2</v>
      </c>
    </row>
    <row r="29" spans="1:31" x14ac:dyDescent="0.3">
      <c r="A29" s="13">
        <v>20</v>
      </c>
      <c r="B29" s="13">
        <f t="shared" si="5"/>
        <v>-2.98</v>
      </c>
      <c r="G29" s="13">
        <f t="shared" si="0"/>
        <v>3951.3433044317835</v>
      </c>
      <c r="N29" s="13">
        <f t="shared" si="1"/>
        <v>4.7049575269339792E-3</v>
      </c>
      <c r="P29" s="13">
        <f t="shared" si="2"/>
        <v>18.590902421686501</v>
      </c>
      <c r="V29" s="13">
        <f t="shared" si="3"/>
        <v>18.590902421686501</v>
      </c>
      <c r="Y29" s="13">
        <f t="shared" si="6"/>
        <v>1.8776811445903367</v>
      </c>
      <c r="AD29" s="13">
        <f t="shared" si="7"/>
        <v>12.322570176139463</v>
      </c>
      <c r="AE29" s="13">
        <f t="shared" si="4"/>
        <v>3.183158601917449E-2</v>
      </c>
    </row>
    <row r="30" spans="1:31" x14ac:dyDescent="0.3">
      <c r="A30" s="13">
        <v>21</v>
      </c>
      <c r="B30" s="13">
        <f t="shared" si="5"/>
        <v>-2.879</v>
      </c>
      <c r="G30" s="13">
        <f t="shared" si="0"/>
        <v>3037.6937069647397</v>
      </c>
      <c r="N30" s="13">
        <f t="shared" si="1"/>
        <v>6.3249127862128329E-3</v>
      </c>
      <c r="P30" s="13">
        <f t="shared" si="2"/>
        <v>19.213147767779542</v>
      </c>
      <c r="V30" s="13">
        <f t="shared" si="3"/>
        <v>19.213147767779542</v>
      </c>
      <c r="Y30" s="13">
        <f t="shared" si="6"/>
        <v>1.9405279245457339</v>
      </c>
      <c r="AD30" s="13">
        <f t="shared" si="7"/>
        <v>14.263098100685196</v>
      </c>
      <c r="AE30" s="13">
        <f t="shared" si="4"/>
        <v>3.6844345587173935E-2</v>
      </c>
    </row>
    <row r="31" spans="1:31" x14ac:dyDescent="0.3">
      <c r="A31" s="13">
        <v>22</v>
      </c>
      <c r="B31" s="13">
        <f t="shared" si="5"/>
        <v>-2.778</v>
      </c>
      <c r="G31" s="13">
        <f t="shared" si="0"/>
        <v>2247.4140168410986</v>
      </c>
      <c r="N31" s="13">
        <f t="shared" si="1"/>
        <v>8.416337402369389E-3</v>
      </c>
      <c r="P31" s="13">
        <f t="shared" si="2"/>
        <v>18.914994648548966</v>
      </c>
      <c r="V31" s="13">
        <f t="shared" si="3"/>
        <v>18.914994648548966</v>
      </c>
      <c r="Y31" s="13">
        <f t="shared" si="6"/>
        <v>1.9104144595034456</v>
      </c>
      <c r="AD31" s="13">
        <f t="shared" si="7"/>
        <v>16.173512560188641</v>
      </c>
      <c r="AE31" s="13">
        <f t="shared" si="4"/>
        <v>4.1779316241080992E-2</v>
      </c>
    </row>
    <row r="32" spans="1:31" x14ac:dyDescent="0.3">
      <c r="A32" s="13">
        <v>23</v>
      </c>
      <c r="B32" s="13">
        <f t="shared" si="5"/>
        <v>-2.677</v>
      </c>
      <c r="G32" s="13">
        <f t="shared" si="0"/>
        <v>1570.8352162279334</v>
      </c>
      <c r="N32" s="13">
        <f t="shared" si="1"/>
        <v>1.1085658498589472E-2</v>
      </c>
      <c r="P32" s="13">
        <f t="shared" si="2"/>
        <v>17.413742764660821</v>
      </c>
      <c r="V32" s="13">
        <f t="shared" si="3"/>
        <v>17.413742764660821</v>
      </c>
      <c r="Y32" s="13">
        <f t="shared" si="6"/>
        <v>1.758788019230743</v>
      </c>
      <c r="AD32" s="13">
        <f t="shared" si="7"/>
        <v>17.932300579419383</v>
      </c>
      <c r="AE32" s="13">
        <f t="shared" si="4"/>
        <v>4.6322606425140342E-2</v>
      </c>
    </row>
    <row r="33" spans="1:31" x14ac:dyDescent="0.3">
      <c r="A33" s="13">
        <v>24</v>
      </c>
      <c r="B33" s="13">
        <f t="shared" si="5"/>
        <v>-2.5759999999999996</v>
      </c>
      <c r="G33" s="13">
        <f t="shared" si="0"/>
        <v>998.63355696185795</v>
      </c>
      <c r="N33" s="13">
        <f t="shared" si="1"/>
        <v>1.4453386482878732E-2</v>
      </c>
      <c r="P33" s="13">
        <f t="shared" si="2"/>
        <v>14.433636753541625</v>
      </c>
      <c r="V33" s="13">
        <f t="shared" si="3"/>
        <v>14.433636753541625</v>
      </c>
      <c r="Y33" s="13">
        <f t="shared" si="6"/>
        <v>1.4577973121077044</v>
      </c>
      <c r="AD33" s="13">
        <f t="shared" si="7"/>
        <v>19.390097891527088</v>
      </c>
      <c r="AE33" s="13">
        <f t="shared" si="4"/>
        <v>5.0088379301705586E-2</v>
      </c>
    </row>
    <row r="34" spans="1:31" x14ac:dyDescent="0.3">
      <c r="A34" s="13">
        <v>25</v>
      </c>
      <c r="B34" s="13">
        <f t="shared" si="5"/>
        <v>-2.4749999999999996</v>
      </c>
      <c r="G34" s="13">
        <f t="shared" si="0"/>
        <v>521.83056054901738</v>
      </c>
      <c r="N34" s="13">
        <f t="shared" si="1"/>
        <v>1.8652948792269922E-2</v>
      </c>
      <c r="P34" s="13">
        <f t="shared" si="2"/>
        <v>9.7336787241623295</v>
      </c>
      <c r="V34" s="13">
        <f t="shared" si="3"/>
        <v>9.7336787241623295</v>
      </c>
      <c r="Y34" s="13">
        <f t="shared" si="6"/>
        <v>0.98310155114039532</v>
      </c>
      <c r="AD34" s="13">
        <f t="shared" si="7"/>
        <v>20.373199442667485</v>
      </c>
      <c r="AE34" s="13">
        <f t="shared" si="4"/>
        <v>5.2627921064779024E-2</v>
      </c>
    </row>
    <row r="35" spans="1:31" x14ac:dyDescent="0.3">
      <c r="A35" s="13">
        <v>26</v>
      </c>
      <c r="B35" s="13">
        <f t="shared" si="5"/>
        <v>-2.3739999999999997</v>
      </c>
      <c r="G35" s="13">
        <f t="shared" si="0"/>
        <v>131.79301816508917</v>
      </c>
      <c r="N35" s="13">
        <f t="shared" si="1"/>
        <v>2.3828414277471986E-2</v>
      </c>
      <c r="P35" s="13">
        <f t="shared" si="2"/>
        <v>3.1404186357161352</v>
      </c>
      <c r="V35" s="13">
        <f t="shared" si="3"/>
        <v>3.1404186357161352</v>
      </c>
      <c r="Y35" s="13">
        <f t="shared" si="6"/>
        <v>0.31718228220732969</v>
      </c>
      <c r="AD35" s="13">
        <f t="shared" si="7"/>
        <v>20.690381724874815</v>
      </c>
      <c r="AE35" s="13">
        <f t="shared" si="4"/>
        <v>5.3447264347513228E-2</v>
      </c>
    </row>
    <row r="36" spans="1:31" x14ac:dyDescent="0.3">
      <c r="A36" s="13">
        <v>27</v>
      </c>
      <c r="B36" s="13">
        <f t="shared" si="5"/>
        <v>-2.2729999999999997</v>
      </c>
      <c r="G36" s="13">
        <f t="shared" si="0"/>
        <v>-179.76700934471879</v>
      </c>
      <c r="N36" s="13">
        <f t="shared" si="1"/>
        <v>3.0130930809477742E-2</v>
      </c>
      <c r="P36" s="13">
        <f t="shared" si="2"/>
        <v>-5.4165473203924606</v>
      </c>
      <c r="V36" s="13">
        <f t="shared" si="3"/>
        <v>5.4165473203924606</v>
      </c>
      <c r="Y36" s="13">
        <f t="shared" si="6"/>
        <v>0.54707127935963851</v>
      </c>
      <c r="AD36" s="13">
        <f t="shared" si="7"/>
        <v>21.237453004234453</v>
      </c>
      <c r="AE36" s="13">
        <f t="shared" si="4"/>
        <v>5.4860455446337372E-2</v>
      </c>
    </row>
    <row r="37" spans="1:31" x14ac:dyDescent="0.3">
      <c r="A37" s="13">
        <v>28</v>
      </c>
      <c r="B37" s="13">
        <f t="shared" si="5"/>
        <v>-2.1719999999999997</v>
      </c>
      <c r="G37" s="13">
        <f t="shared" si="0"/>
        <v>-420.7921914656626</v>
      </c>
      <c r="N37" s="13">
        <f t="shared" si="1"/>
        <v>3.7713749861696219E-2</v>
      </c>
      <c r="P37" s="13">
        <f t="shared" si="2"/>
        <v>-15.869651452690981</v>
      </c>
      <c r="V37" s="13">
        <f t="shared" si="3"/>
        <v>15.869651452690981</v>
      </c>
      <c r="Y37" s="13">
        <f t="shared" si="6"/>
        <v>1.6028347967217891</v>
      </c>
      <c r="AD37" s="13">
        <f t="shared" si="7"/>
        <v>22.840287800956244</v>
      </c>
      <c r="AE37" s="13">
        <f t="shared" si="4"/>
        <v>5.9000888243804311E-2</v>
      </c>
    </row>
    <row r="38" spans="1:31" x14ac:dyDescent="0.3">
      <c r="A38" s="13">
        <v>29</v>
      </c>
      <c r="B38" s="13">
        <f t="shared" si="5"/>
        <v>-2.0709999999999997</v>
      </c>
      <c r="G38" s="13">
        <f t="shared" si="0"/>
        <v>-598.87992801346809</v>
      </c>
      <c r="N38" s="13">
        <f t="shared" si="1"/>
        <v>4.6725789305731173E-2</v>
      </c>
      <c r="P38" s="13">
        <f t="shared" si="2"/>
        <v>-27.983137335788761</v>
      </c>
      <c r="V38" s="13">
        <f t="shared" si="3"/>
        <v>27.983137335788761</v>
      </c>
      <c r="Y38" s="13">
        <f t="shared" si="6"/>
        <v>2.826296870914665</v>
      </c>
      <c r="AD38" s="13">
        <f t="shared" si="7"/>
        <v>25.666584671870908</v>
      </c>
      <c r="AE38" s="13">
        <f t="shared" si="4"/>
        <v>6.630176060048576E-2</v>
      </c>
    </row>
    <row r="39" spans="1:31" x14ac:dyDescent="0.3">
      <c r="A39" s="13">
        <v>30</v>
      </c>
      <c r="B39" s="13">
        <f t="shared" si="5"/>
        <v>-1.9699999999999998</v>
      </c>
      <c r="G39" s="13">
        <f t="shared" si="0"/>
        <v>-721.28234913432698</v>
      </c>
      <c r="N39" s="13">
        <f t="shared" si="1"/>
        <v>5.7303788919117152E-2</v>
      </c>
      <c r="P39" s="13">
        <f t="shared" si="2"/>
        <v>-41.332211485878432</v>
      </c>
      <c r="V39" s="13">
        <f t="shared" si="3"/>
        <v>41.332211485878432</v>
      </c>
      <c r="Y39" s="13">
        <f t="shared" si="6"/>
        <v>4.1745533600737215</v>
      </c>
      <c r="AD39" s="13">
        <f t="shared" si="7"/>
        <v>29.841138031944631</v>
      </c>
      <c r="AE39" s="13">
        <f t="shared" si="4"/>
        <v>7.7085440666688584E-2</v>
      </c>
    </row>
    <row r="40" spans="1:31" x14ac:dyDescent="0.3">
      <c r="A40" s="13">
        <v>31</v>
      </c>
      <c r="B40" s="13">
        <f t="shared" si="5"/>
        <v>-1.8689999999999998</v>
      </c>
      <c r="G40" s="13">
        <f t="shared" si="0"/>
        <v>-794.90631530489861</v>
      </c>
      <c r="N40" s="13">
        <f t="shared" si="1"/>
        <v>6.9563238531014968E-2</v>
      </c>
      <c r="P40" s="13">
        <f t="shared" si="2"/>
        <v>-55.296257621364859</v>
      </c>
      <c r="V40" s="13">
        <f t="shared" si="3"/>
        <v>55.296257621364859</v>
      </c>
      <c r="Y40" s="13">
        <f t="shared" si="6"/>
        <v>5.5849220197578511</v>
      </c>
      <c r="AD40" s="13">
        <f t="shared" si="7"/>
        <v>35.426060051702478</v>
      </c>
      <c r="AE40" s="13">
        <f t="shared" si="4"/>
        <v>9.1512376211883378E-2</v>
      </c>
    </row>
    <row r="41" spans="1:31" x14ac:dyDescent="0.3">
      <c r="A41" s="13">
        <v>32</v>
      </c>
      <c r="B41" s="13">
        <f t="shared" si="5"/>
        <v>-1.7679999999999998</v>
      </c>
      <c r="G41" s="13">
        <f t="shared" si="0"/>
        <v>-826.3134173323092</v>
      </c>
      <c r="N41" s="13">
        <f t="shared" si="1"/>
        <v>8.3588399272377337E-2</v>
      </c>
      <c r="P41" s="13">
        <f t="shared" si="2"/>
        <v>-69.070215852095629</v>
      </c>
      <c r="V41" s="13">
        <f t="shared" si="3"/>
        <v>69.070215852095629</v>
      </c>
      <c r="Y41" s="13">
        <f t="shared" si="6"/>
        <v>6.976091801061659</v>
      </c>
      <c r="AD41" s="13">
        <f t="shared" si="7"/>
        <v>42.402151852764135</v>
      </c>
      <c r="AE41" s="13">
        <f t="shared" si="4"/>
        <v>0.10953297281381089</v>
      </c>
    </row>
    <row r="42" spans="1:31" x14ac:dyDescent="0.3">
      <c r="A42" s="13">
        <v>33</v>
      </c>
      <c r="B42" s="13">
        <f t="shared" si="5"/>
        <v>-1.6669999999999998</v>
      </c>
      <c r="G42" s="13">
        <f t="shared" si="0"/>
        <v>-821.71997635415369</v>
      </c>
      <c r="N42" s="13">
        <f t="shared" si="1"/>
        <v>9.9421883540771347E-2</v>
      </c>
      <c r="P42" s="13">
        <f t="shared" si="2"/>
        <v>-81.69694779220805</v>
      </c>
      <c r="V42" s="13">
        <f t="shared" si="3"/>
        <v>81.69694779220805</v>
      </c>
      <c r="Y42" s="13">
        <f t="shared" si="6"/>
        <v>8.2513917270130133</v>
      </c>
      <c r="AD42" s="13">
        <f t="shared" si="7"/>
        <v>50.65354357977715</v>
      </c>
      <c r="AE42" s="13">
        <f t="shared" si="4"/>
        <v>0.13084791618860339</v>
      </c>
    </row>
    <row r="43" spans="1:31" x14ac:dyDescent="0.3">
      <c r="A43" s="13">
        <v>34</v>
      </c>
      <c r="B43" s="13">
        <f t="shared" si="5"/>
        <v>-1.5659999999999998</v>
      </c>
      <c r="G43" s="13">
        <f t="shared" si="0"/>
        <v>-786.99704383849223</v>
      </c>
      <c r="N43" s="13">
        <f t="shared" si="1"/>
        <v>0.11705439552546529</v>
      </c>
      <c r="P43" s="13">
        <f t="shared" si="2"/>
        <v>-92.121463246842808</v>
      </c>
      <c r="V43" s="13">
        <f t="shared" si="3"/>
        <v>92.121463246842808</v>
      </c>
      <c r="Y43" s="13">
        <f t="shared" si="6"/>
        <v>9.3042677879311242</v>
      </c>
      <c r="AD43" s="13">
        <f t="shared" si="7"/>
        <v>59.957811367708274</v>
      </c>
      <c r="AE43" s="13">
        <f t="shared" si="4"/>
        <v>0.15488264240265615</v>
      </c>
    </row>
    <row r="44" spans="1:31" x14ac:dyDescent="0.3">
      <c r="A44" s="13">
        <v>35</v>
      </c>
      <c r="B44" s="13">
        <f t="shared" si="5"/>
        <v>-1.4649999999999999</v>
      </c>
      <c r="G44" s="13">
        <f t="shared" si="0"/>
        <v>-727.67040158385385</v>
      </c>
      <c r="N44" s="13">
        <f t="shared" si="1"/>
        <v>0.13641534591340351</v>
      </c>
      <c r="P44" s="13">
        <f t="shared" si="2"/>
        <v>-99.265409543006669</v>
      </c>
      <c r="V44" s="13">
        <f t="shared" si="3"/>
        <v>99.265409543006669</v>
      </c>
      <c r="Y44" s="13">
        <f t="shared" si="6"/>
        <v>10.025806363843675</v>
      </c>
      <c r="AD44" s="13">
        <f t="shared" si="7"/>
        <v>69.983617731551945</v>
      </c>
      <c r="AE44" s="13">
        <f t="shared" si="4"/>
        <v>0.18078124254211661</v>
      </c>
    </row>
    <row r="45" spans="1:31" x14ac:dyDescent="0.3">
      <c r="A45" s="13">
        <v>36</v>
      </c>
      <c r="B45" s="13">
        <f t="shared" si="5"/>
        <v>-1.3639999999999999</v>
      </c>
      <c r="G45" s="13">
        <f t="shared" si="0"/>
        <v>-648.92056171923434</v>
      </c>
      <c r="N45" s="13">
        <f t="shared" si="1"/>
        <v>0.15736512556566029</v>
      </c>
      <c r="P45" s="13">
        <f t="shared" si="2"/>
        <v>-102.11746567708612</v>
      </c>
      <c r="V45" s="13">
        <f t="shared" si="3"/>
        <v>102.11746567708612</v>
      </c>
      <c r="Y45" s="13">
        <f t="shared" si="6"/>
        <v>10.313864033385698</v>
      </c>
      <c r="AD45" s="13">
        <f t="shared" si="7"/>
        <v>80.297481764937643</v>
      </c>
      <c r="AE45" s="13">
        <f t="shared" si="4"/>
        <v>0.20742395144747924</v>
      </c>
    </row>
    <row r="46" spans="1:31" x14ac:dyDescent="0.3">
      <c r="A46" s="13">
        <v>37</v>
      </c>
      <c r="B46" s="13">
        <f t="shared" si="5"/>
        <v>-1.2629999999999999</v>
      </c>
      <c r="G46" s="13">
        <f t="shared" si="0"/>
        <v>-555.58276670409612</v>
      </c>
      <c r="N46" s="13">
        <f t="shared" si="1"/>
        <v>0.17968983860954071</v>
      </c>
      <c r="P46" s="13">
        <f t="shared" si="2"/>
        <v>-99.832577683301139</v>
      </c>
      <c r="V46" s="13">
        <f t="shared" si="3"/>
        <v>99.832577683301139</v>
      </c>
      <c r="Y46" s="13">
        <f t="shared" si="6"/>
        <v>10.083090346013416</v>
      </c>
      <c r="AD46" s="13">
        <f t="shared" si="7"/>
        <v>90.380572110951064</v>
      </c>
      <c r="AE46" s="13">
        <f t="shared" si="4"/>
        <v>0.23347052721052253</v>
      </c>
    </row>
    <row r="47" spans="1:31" x14ac:dyDescent="0.3">
      <c r="A47" s="13">
        <v>38</v>
      </c>
      <c r="B47" s="13">
        <f t="shared" si="5"/>
        <v>-1.1619999999999999</v>
      </c>
      <c r="G47" s="13">
        <f t="shared" si="0"/>
        <v>-452.1469893283699</v>
      </c>
      <c r="N47" s="13">
        <f t="shared" si="1"/>
        <v>0.20309924389892503</v>
      </c>
      <c r="P47" s="13">
        <f t="shared" si="2"/>
        <v>-91.830711663767246</v>
      </c>
      <c r="V47" s="13">
        <f t="shared" si="3"/>
        <v>91.830711663767246</v>
      </c>
      <c r="Y47" s="13">
        <f t="shared" si="6"/>
        <v>9.2749018780404917</v>
      </c>
      <c r="AD47" s="13">
        <f t="shared" si="7"/>
        <v>99.65547398899156</v>
      </c>
      <c r="AE47" s="13">
        <f t="shared" si="4"/>
        <v>0.25742939559026368</v>
      </c>
    </row>
    <row r="48" spans="1:31" x14ac:dyDescent="0.3">
      <c r="A48" s="13">
        <v>39</v>
      </c>
      <c r="B48" s="13">
        <f t="shared" si="5"/>
        <v>-1.0609999999999999</v>
      </c>
      <c r="G48" s="13">
        <f t="shared" si="0"/>
        <v>-342.75793271245323</v>
      </c>
      <c r="N48" s="13">
        <f t="shared" si="1"/>
        <v>0.22722852877998642</v>
      </c>
      <c r="P48" s="13">
        <f t="shared" si="2"/>
        <v>-77.884380777920327</v>
      </c>
      <c r="V48" s="13">
        <f t="shared" si="3"/>
        <v>77.884380777920327</v>
      </c>
      <c r="Y48" s="13">
        <f t="shared" si="6"/>
        <v>7.8663224585699538</v>
      </c>
      <c r="AD48" s="13">
        <f t="shared" si="7"/>
        <v>107.52179644756151</v>
      </c>
      <c r="AE48" s="13">
        <f t="shared" si="4"/>
        <v>0.27774963044511441</v>
      </c>
    </row>
    <row r="49" spans="1:31" x14ac:dyDescent="0.3">
      <c r="A49" s="13">
        <v>40</v>
      </c>
      <c r="B49" s="13">
        <f t="shared" si="5"/>
        <v>-0.96</v>
      </c>
      <c r="G49" s="13">
        <f t="shared" si="0"/>
        <v>-231.21503030721078</v>
      </c>
      <c r="N49" s="13">
        <f t="shared" si="1"/>
        <v>0.25164434109811712</v>
      </c>
      <c r="P49" s="13">
        <f t="shared" si="2"/>
        <v>-58.183953953639239</v>
      </c>
      <c r="V49" s="13">
        <f t="shared" si="3"/>
        <v>58.183953953639239</v>
      </c>
      <c r="Y49" s="13">
        <f t="shared" si="6"/>
        <v>5.8765793493175638</v>
      </c>
      <c r="AD49" s="13">
        <f t="shared" si="7"/>
        <v>113.39837579687908</v>
      </c>
      <c r="AE49" s="13">
        <f t="shared" si="4"/>
        <v>0.2929299733754</v>
      </c>
    </row>
    <row r="50" spans="1:31" x14ac:dyDescent="0.3">
      <c r="A50" s="13">
        <v>41</v>
      </c>
      <c r="B50" s="13">
        <f t="shared" si="5"/>
        <v>-0.85899999999999999</v>
      </c>
      <c r="G50" s="13">
        <f t="shared" si="0"/>
        <v>-120.97244589397458</v>
      </c>
      <c r="N50" s="13">
        <f t="shared" si="1"/>
        <v>0.27585524287120494</v>
      </c>
      <c r="P50" s="13">
        <f t="shared" si="2"/>
        <v>-33.370883442806054</v>
      </c>
      <c r="V50" s="13">
        <f t="shared" si="3"/>
        <v>33.370883442806054</v>
      </c>
      <c r="Y50" s="13">
        <f t="shared" si="6"/>
        <v>3.3704592277234116</v>
      </c>
      <c r="AD50" s="13">
        <f t="shared" si="7"/>
        <v>116.7688350246025</v>
      </c>
      <c r="AE50" s="13">
        <f t="shared" si="4"/>
        <v>0.30163652252041045</v>
      </c>
    </row>
    <row r="51" spans="1:31" x14ac:dyDescent="0.3">
      <c r="A51" s="13">
        <v>42</v>
      </c>
      <c r="B51" s="13">
        <f t="shared" si="5"/>
        <v>-0.75800000000000001</v>
      </c>
      <c r="G51" s="13">
        <f t="shared" si="0"/>
        <v>-15.139073584543953</v>
      </c>
      <c r="N51" s="13">
        <f t="shared" si="1"/>
        <v>0.29932643861165642</v>
      </c>
      <c r="P51" s="13">
        <f t="shared" si="2"/>
        <v>-4.5315249799413451</v>
      </c>
      <c r="V51" s="13">
        <f t="shared" si="3"/>
        <v>4.5315249799413451</v>
      </c>
      <c r="Y51" s="13">
        <f t="shared" si="6"/>
        <v>0.4576840229740759</v>
      </c>
      <c r="AD51" s="13">
        <f t="shared" si="7"/>
        <v>117.22651904757657</v>
      </c>
      <c r="AE51" s="13">
        <f t="shared" si="4"/>
        <v>0.30281880901897801</v>
      </c>
    </row>
    <row r="52" spans="1:31" x14ac:dyDescent="0.3">
      <c r="A52" s="13">
        <v>43</v>
      </c>
      <c r="B52" s="13">
        <f t="shared" si="5"/>
        <v>-0.65700000000000003</v>
      </c>
      <c r="G52" s="13">
        <f t="shared" si="0"/>
        <v>83.521462178814176</v>
      </c>
      <c r="N52" s="13">
        <f t="shared" si="1"/>
        <v>0.32149829672959446</v>
      </c>
      <c r="P52" s="13">
        <f t="shared" si="2"/>
        <v>26.852007830853999</v>
      </c>
      <c r="V52" s="13">
        <f t="shared" si="3"/>
        <v>26.852007830853999</v>
      </c>
      <c r="Y52" s="13">
        <f t="shared" si="6"/>
        <v>2.7120527909162542</v>
      </c>
      <c r="AD52" s="13">
        <f t="shared" si="7"/>
        <v>119.93857183849283</v>
      </c>
      <c r="AE52" s="13">
        <f t="shared" si="4"/>
        <v>0.30982456678449311</v>
      </c>
    </row>
    <row r="53" spans="1:31" x14ac:dyDescent="0.3">
      <c r="A53" s="13">
        <v>44</v>
      </c>
      <c r="B53" s="13">
        <f t="shared" si="5"/>
        <v>-0.55600000000000005</v>
      </c>
      <c r="G53" s="13">
        <f t="shared" si="0"/>
        <v>172.59080662336609</v>
      </c>
      <c r="N53" s="13">
        <f t="shared" si="1"/>
        <v>0.34180785297801497</v>
      </c>
      <c r="P53" s="13">
        <f t="shared" si="2"/>
        <v>58.992893055676532</v>
      </c>
      <c r="V53" s="13">
        <f t="shared" si="3"/>
        <v>58.992893055676532</v>
      </c>
      <c r="Y53" s="13">
        <f t="shared" si="6"/>
        <v>5.9582821986233299</v>
      </c>
      <c r="AD53" s="13">
        <f t="shared" si="7"/>
        <v>125.89685403711616</v>
      </c>
      <c r="AE53" s="13">
        <f t="shared" si="4"/>
        <v>0.32521596400284625</v>
      </c>
    </row>
    <row r="54" spans="1:31" x14ac:dyDescent="0.3">
      <c r="A54" s="13">
        <v>45</v>
      </c>
      <c r="B54" s="13">
        <f t="shared" si="5"/>
        <v>-0.45500000000000007</v>
      </c>
      <c r="G54" s="13">
        <f t="shared" si="0"/>
        <v>249.99587464591067</v>
      </c>
      <c r="N54" s="13">
        <f t="shared" si="1"/>
        <v>0.35971219226542389</v>
      </c>
      <c r="P54" s="13">
        <f t="shared" si="2"/>
        <v>89.926564126192631</v>
      </c>
      <c r="V54" s="13">
        <f t="shared" si="3"/>
        <v>89.926564126192631</v>
      </c>
      <c r="Y54" s="13">
        <f t="shared" si="6"/>
        <v>9.0825829767454564</v>
      </c>
      <c r="AD54" s="13">
        <f t="shared" si="7"/>
        <v>134.97943701386163</v>
      </c>
      <c r="AE54" s="13">
        <f t="shared" si="4"/>
        <v>0.34867803540255965</v>
      </c>
    </row>
    <row r="55" spans="1:31" x14ac:dyDescent="0.3">
      <c r="A55" s="13">
        <v>46</v>
      </c>
      <c r="B55" s="13">
        <f t="shared" si="5"/>
        <v>-0.35400000000000009</v>
      </c>
      <c r="G55" s="13">
        <f t="shared" si="0"/>
        <v>314.00885081277937</v>
      </c>
      <c r="N55" s="13">
        <f t="shared" si="1"/>
        <v>0.37471238028421117</v>
      </c>
      <c r="P55" s="13">
        <f t="shared" si="2"/>
        <v>117.66300391836631</v>
      </c>
      <c r="V55" s="13">
        <f t="shared" si="3"/>
        <v>117.66300391836631</v>
      </c>
      <c r="Y55" s="13">
        <f t="shared" si="6"/>
        <v>11.883963395754998</v>
      </c>
      <c r="AD55" s="13">
        <f t="shared" si="7"/>
        <v>146.86340040961662</v>
      </c>
      <c r="AE55" s="13">
        <f t="shared" si="4"/>
        <v>0.37937661513661386</v>
      </c>
    </row>
    <row r="56" spans="1:31" x14ac:dyDescent="0.3">
      <c r="A56" s="13">
        <v>47</v>
      </c>
      <c r="B56" s="13">
        <f t="shared" si="5"/>
        <v>-0.25300000000000011</v>
      </c>
      <c r="G56" s="13">
        <f t="shared" si="0"/>
        <v>363.24718935983657</v>
      </c>
      <c r="N56" s="13">
        <f t="shared" si="1"/>
        <v>0.38637648574037453</v>
      </c>
      <c r="P56" s="13">
        <f t="shared" si="2"/>
        <v>140.35017247992201</v>
      </c>
      <c r="V56" s="13">
        <f t="shared" si="3"/>
        <v>140.35017247992201</v>
      </c>
      <c r="Y56" s="13">
        <f t="shared" si="6"/>
        <v>14.175367420472124</v>
      </c>
      <c r="AD56" s="13">
        <f t="shared" si="7"/>
        <v>161.03876783008874</v>
      </c>
      <c r="AE56" s="13">
        <f t="shared" si="4"/>
        <v>0.41599433538071368</v>
      </c>
    </row>
    <row r="57" spans="1:31" x14ac:dyDescent="0.3">
      <c r="A57" s="13">
        <v>48</v>
      </c>
      <c r="B57" s="13">
        <f t="shared" si="5"/>
        <v>-0.15199999999999925</v>
      </c>
      <c r="G57" s="13">
        <f t="shared" si="0"/>
        <v>396.67361419247936</v>
      </c>
      <c r="N57" s="13">
        <f t="shared" si="1"/>
        <v>0.39436021613719047</v>
      </c>
      <c r="P57" s="13">
        <f t="shared" si="2"/>
        <v>156.43229222886666</v>
      </c>
      <c r="V57" s="13">
        <f t="shared" si="3"/>
        <v>156.43229222886666</v>
      </c>
      <c r="Y57" s="13">
        <f t="shared" si="6"/>
        <v>15.799661515115533</v>
      </c>
      <c r="AD57" s="13">
        <f t="shared" si="7"/>
        <v>176.83842934520428</v>
      </c>
      <c r="AE57" s="13">
        <f t="shared" si="4"/>
        <v>0.45680792194612635</v>
      </c>
    </row>
    <row r="58" spans="1:31" x14ac:dyDescent="0.3">
      <c r="A58" s="13">
        <v>49</v>
      </c>
      <c r="B58" s="13">
        <f t="shared" si="5"/>
        <v>-5.0999999999999268E-2</v>
      </c>
      <c r="G58" s="13">
        <f t="shared" si="0"/>
        <v>413.59611888563694</v>
      </c>
      <c r="N58" s="13">
        <f t="shared" si="1"/>
        <v>0.39842379318515947</v>
      </c>
      <c r="P58" s="13">
        <f t="shared" si="2"/>
        <v>164.78653453307564</v>
      </c>
      <c r="V58" s="13">
        <f t="shared" si="3"/>
        <v>164.78653453307564</v>
      </c>
      <c r="Y58" s="13">
        <f t="shared" si="6"/>
        <v>16.64343998784064</v>
      </c>
      <c r="AD58" s="13">
        <f t="shared" si="7"/>
        <v>193.48186933304493</v>
      </c>
      <c r="AE58" s="13">
        <f t="shared" si="4"/>
        <v>0.49980115177197548</v>
      </c>
    </row>
    <row r="59" spans="1:31" x14ac:dyDescent="0.3">
      <c r="A59" s="13">
        <v>50</v>
      </c>
      <c r="B59" s="13">
        <f t="shared" si="5"/>
        <v>5.0000000000000711E-2</v>
      </c>
      <c r="G59" s="13">
        <f t="shared" si="0"/>
        <v>413.66796668377219</v>
      </c>
      <c r="N59" s="13">
        <f t="shared" si="1"/>
        <v>0.39844391409476398</v>
      </c>
      <c r="P59" s="13">
        <f t="shared" si="2"/>
        <v>164.82348378110461</v>
      </c>
      <c r="V59" s="13">
        <f t="shared" si="3"/>
        <v>164.82348378110461</v>
      </c>
      <c r="Y59" s="13">
        <f t="shared" si="6"/>
        <v>16.647171861891568</v>
      </c>
      <c r="AD59" s="13">
        <f t="shared" si="7"/>
        <v>210.12904119493649</v>
      </c>
      <c r="AE59" s="13">
        <f t="shared" si="4"/>
        <v>0.54280402175147491</v>
      </c>
    </row>
    <row r="60" spans="1:31" x14ac:dyDescent="0.3">
      <c r="A60" s="13">
        <v>51</v>
      </c>
      <c r="B60" s="13">
        <f t="shared" si="5"/>
        <v>0.15100000000000069</v>
      </c>
      <c r="G60" s="13">
        <f t="shared" si="0"/>
        <v>396.88769050088013</v>
      </c>
      <c r="N60" s="13">
        <f t="shared" si="1"/>
        <v>0.39441996623589087</v>
      </c>
      <c r="P60" s="13">
        <f t="shared" si="2"/>
        <v>156.54042948679785</v>
      </c>
      <c r="V60" s="13">
        <f t="shared" si="3"/>
        <v>156.54042948679785</v>
      </c>
      <c r="Y60" s="13">
        <f t="shared" si="6"/>
        <v>15.810583378166584</v>
      </c>
      <c r="AD60" s="13">
        <f t="shared" si="7"/>
        <v>225.93962457310306</v>
      </c>
      <c r="AE60" s="13">
        <f t="shared" si="4"/>
        <v>0.5836458216050433</v>
      </c>
    </row>
    <row r="61" spans="1:31" x14ac:dyDescent="0.3">
      <c r="A61" s="13">
        <v>52</v>
      </c>
      <c r="B61" s="13">
        <f t="shared" si="5"/>
        <v>0.25200000000000067</v>
      </c>
      <c r="G61" s="13">
        <f t="shared" si="0"/>
        <v>363.59909292048906</v>
      </c>
      <c r="N61" s="13">
        <f t="shared" si="1"/>
        <v>0.38647405812101859</v>
      </c>
      <c r="P61" s="13">
        <f t="shared" si="2"/>
        <v>140.52161697010274</v>
      </c>
      <c r="V61" s="13">
        <f t="shared" si="3"/>
        <v>140.52161697010274</v>
      </c>
      <c r="Y61" s="13">
        <f t="shared" si="6"/>
        <v>14.192683313980378</v>
      </c>
      <c r="AD61" s="13">
        <f t="shared" si="7"/>
        <v>240.13230788708344</v>
      </c>
      <c r="AE61" s="13">
        <f t="shared" si="4"/>
        <v>0.62030827215668671</v>
      </c>
    </row>
    <row r="62" spans="1:31" x14ac:dyDescent="0.3">
      <c r="A62" s="13">
        <v>53</v>
      </c>
      <c r="B62" s="13">
        <f t="shared" si="5"/>
        <v>0.35300000000000065</v>
      </c>
      <c r="G62" s="13">
        <f t="shared" si="0"/>
        <v>314.49124619565913</v>
      </c>
      <c r="N62" s="13">
        <f t="shared" si="1"/>
        <v>0.37484486452585164</v>
      </c>
      <c r="P62" s="13">
        <f t="shared" si="2"/>
        <v>117.8854285747781</v>
      </c>
      <c r="V62" s="13">
        <f t="shared" si="3"/>
        <v>117.8854285747781</v>
      </c>
      <c r="Y62" s="13">
        <f t="shared" si="6"/>
        <v>11.90642828605259</v>
      </c>
      <c r="AD62" s="13">
        <f t="shared" si="7"/>
        <v>252.03873617313604</v>
      </c>
      <c r="AE62" s="13">
        <f t="shared" si="4"/>
        <v>0.65106488305450783</v>
      </c>
    </row>
    <row r="63" spans="1:31" x14ac:dyDescent="0.3">
      <c r="A63" s="13">
        <v>54</v>
      </c>
      <c r="B63" s="13">
        <f t="shared" si="5"/>
        <v>0.45400000000000063</v>
      </c>
      <c r="G63" s="13">
        <f t="shared" si="0"/>
        <v>250.59849224898397</v>
      </c>
      <c r="N63" s="13">
        <f t="shared" si="1"/>
        <v>0.3598757186153565</v>
      </c>
      <c r="P63" s="13">
        <f t="shared" si="2"/>
        <v>90.184312482027948</v>
      </c>
      <c r="V63" s="13">
        <f t="shared" si="3"/>
        <v>90.184312482027948</v>
      </c>
      <c r="Y63" s="13">
        <f t="shared" si="6"/>
        <v>9.1086155606848234</v>
      </c>
      <c r="AD63" s="13">
        <f t="shared" si="7"/>
        <v>261.14735173382087</v>
      </c>
      <c r="AE63" s="13">
        <f t="shared" si="4"/>
        <v>0.6745942016618347</v>
      </c>
    </row>
    <row r="64" spans="1:31" x14ac:dyDescent="0.3">
      <c r="A64" s="13">
        <v>55</v>
      </c>
      <c r="B64" s="13">
        <f t="shared" si="5"/>
        <v>0.5550000000000006</v>
      </c>
      <c r="G64" s="13">
        <f t="shared" si="0"/>
        <v>173.3004426725897</v>
      </c>
      <c r="N64" s="13">
        <f t="shared" si="1"/>
        <v>0.3419977799876871</v>
      </c>
      <c r="P64" s="13">
        <f t="shared" si="2"/>
        <v>59.268366664909109</v>
      </c>
      <c r="V64" s="13">
        <f t="shared" si="3"/>
        <v>59.268366664909109</v>
      </c>
      <c r="Y64" s="13">
        <f t="shared" si="6"/>
        <v>5.9861050331558205</v>
      </c>
      <c r="AD64" s="13">
        <f t="shared" si="7"/>
        <v>267.13345676697668</v>
      </c>
      <c r="AE64" s="13">
        <f t="shared" si="4"/>
        <v>0.69005747065190914</v>
      </c>
    </row>
    <row r="65" spans="1:31" x14ac:dyDescent="0.3">
      <c r="A65" s="13">
        <v>56</v>
      </c>
      <c r="B65" s="13">
        <f t="shared" si="5"/>
        <v>0.65600000000000058</v>
      </c>
      <c r="G65" s="13">
        <f t="shared" si="0"/>
        <v>84.321978728135008</v>
      </c>
      <c r="N65" s="13">
        <f t="shared" si="1"/>
        <v>0.3217094296581981</v>
      </c>
      <c r="P65" s="13">
        <f t="shared" si="2"/>
        <v>27.127175684279024</v>
      </c>
      <c r="V65" s="13">
        <f t="shared" si="3"/>
        <v>27.127175684279024</v>
      </c>
      <c r="Y65" s="13">
        <f t="shared" si="6"/>
        <v>2.7398447441121814</v>
      </c>
      <c r="AD65" s="13">
        <f t="shared" si="7"/>
        <v>269.87330151108887</v>
      </c>
      <c r="AE65" s="13">
        <f t="shared" si="4"/>
        <v>0.69713502041667041</v>
      </c>
    </row>
    <row r="66" spans="1:31" x14ac:dyDescent="0.3">
      <c r="A66" s="13">
        <v>57</v>
      </c>
      <c r="B66" s="13">
        <f t="shared" si="5"/>
        <v>0.75700000000000056</v>
      </c>
      <c r="G66" s="13">
        <f t="shared" si="0"/>
        <v>-14.266748653188358</v>
      </c>
      <c r="N66" s="13">
        <f t="shared" si="1"/>
        <v>0.29955326428828344</v>
      </c>
      <c r="P66" s="13">
        <f t="shared" si="2"/>
        <v>-4.273651129843044</v>
      </c>
      <c r="V66" s="13">
        <f t="shared" si="3"/>
        <v>4.273651129843044</v>
      </c>
      <c r="Y66" s="13">
        <f t="shared" si="6"/>
        <v>0.43163876411414748</v>
      </c>
      <c r="AD66" s="13">
        <f t="shared" si="7"/>
        <v>270.30494027520302</v>
      </c>
      <c r="AE66" s="13">
        <f t="shared" si="4"/>
        <v>0.69825002696584915</v>
      </c>
    </row>
    <row r="67" spans="1:31" x14ac:dyDescent="0.3">
      <c r="A67" s="13">
        <v>58</v>
      </c>
      <c r="B67" s="13">
        <f t="shared" si="5"/>
        <v>0.85800000000000054</v>
      </c>
      <c r="G67" s="13">
        <f t="shared" si="0"/>
        <v>-120.05031887065633</v>
      </c>
      <c r="N67" s="13">
        <f t="shared" si="1"/>
        <v>0.27609216628203237</v>
      </c>
      <c r="P67" s="13">
        <f t="shared" si="2"/>
        <v>-33.144952599848253</v>
      </c>
      <c r="V67" s="13">
        <f t="shared" si="3"/>
        <v>33.144952599848253</v>
      </c>
      <c r="Y67" s="13">
        <f t="shared" si="6"/>
        <v>3.3476402125846736</v>
      </c>
      <c r="AD67" s="13">
        <f t="shared" si="7"/>
        <v>273.6525804877877</v>
      </c>
      <c r="AE67" s="13">
        <f t="shared" si="4"/>
        <v>0.70689763017402341</v>
      </c>
    </row>
    <row r="68" spans="1:31" x14ac:dyDescent="0.3">
      <c r="A68" s="13">
        <v>59</v>
      </c>
      <c r="B68" s="13">
        <f t="shared" si="5"/>
        <v>0.95900000000000052</v>
      </c>
      <c r="G68" s="13">
        <f t="shared" si="0"/>
        <v>-230.26804165401171</v>
      </c>
      <c r="N68" s="13">
        <f t="shared" si="1"/>
        <v>0.25188590971741259</v>
      </c>
      <c r="P68" s="13">
        <f t="shared" si="2"/>
        <v>-58.001275150867798</v>
      </c>
      <c r="V68" s="13">
        <f t="shared" si="3"/>
        <v>58.001275150867798</v>
      </c>
      <c r="Y68" s="13">
        <f t="shared" si="6"/>
        <v>5.8581287902376475</v>
      </c>
      <c r="AD68" s="13">
        <f t="shared" si="7"/>
        <v>279.51070927802533</v>
      </c>
      <c r="AE68" s="13">
        <f t="shared" si="4"/>
        <v>0.7220303117357747</v>
      </c>
    </row>
    <row r="69" spans="1:31" x14ac:dyDescent="0.3">
      <c r="A69" s="13">
        <v>60</v>
      </c>
      <c r="B69" s="13">
        <f t="shared" si="5"/>
        <v>1.0600000000000005</v>
      </c>
      <c r="G69" s="13">
        <f t="shared" si="0"/>
        <v>-341.81395706346495</v>
      </c>
      <c r="N69" s="13">
        <f t="shared" si="1"/>
        <v>0.22746963245738577</v>
      </c>
      <c r="P69" s="13">
        <f t="shared" si="2"/>
        <v>-77.75229518203102</v>
      </c>
      <c r="V69" s="13">
        <f t="shared" si="3"/>
        <v>77.75229518203102</v>
      </c>
      <c r="Y69" s="13">
        <f t="shared" si="6"/>
        <v>7.8529818133851332</v>
      </c>
      <c r="AD69" s="13">
        <f t="shared" si="7"/>
        <v>287.36369109141049</v>
      </c>
      <c r="AE69" s="13">
        <f t="shared" si="4"/>
        <v>0.74231608511962699</v>
      </c>
    </row>
    <row r="70" spans="1:31" x14ac:dyDescent="0.3">
      <c r="A70" s="13">
        <v>61</v>
      </c>
      <c r="B70" s="13">
        <f t="shared" si="5"/>
        <v>1.1610000000000005</v>
      </c>
      <c r="G70" s="13">
        <f t="shared" si="0"/>
        <v>-451.23683548969342</v>
      </c>
      <c r="N70" s="13">
        <f t="shared" si="1"/>
        <v>0.20333528072256271</v>
      </c>
      <c r="P70" s="13">
        <f t="shared" si="2"/>
        <v>-91.752368616657662</v>
      </c>
      <c r="V70" s="13">
        <f t="shared" si="3"/>
        <v>91.752368616657662</v>
      </c>
      <c r="Y70" s="13">
        <f t="shared" si="6"/>
        <v>9.2669892302824248</v>
      </c>
      <c r="AD70" s="13">
        <f t="shared" si="7"/>
        <v>296.63068032169292</v>
      </c>
      <c r="AE70" s="13">
        <f t="shared" si="4"/>
        <v>0.76625451359729013</v>
      </c>
    </row>
    <row r="71" spans="1:31" x14ac:dyDescent="0.3">
      <c r="A71" s="13">
        <v>62</v>
      </c>
      <c r="B71" s="13">
        <f t="shared" si="5"/>
        <v>1.2620000000000005</v>
      </c>
      <c r="G71" s="13">
        <f t="shared" si="0"/>
        <v>-554.74017765384224</v>
      </c>
      <c r="N71" s="13">
        <f t="shared" si="1"/>
        <v>0.17991684029544777</v>
      </c>
      <c r="P71" s="13">
        <f t="shared" si="2"/>
        <v>-99.80709994841466</v>
      </c>
      <c r="V71" s="13">
        <f t="shared" si="3"/>
        <v>99.80709994841466</v>
      </c>
      <c r="Y71" s="13">
        <f t="shared" si="6"/>
        <v>10.080517094789881</v>
      </c>
      <c r="AD71" s="13">
        <f t="shared" si="7"/>
        <v>306.71119741648278</v>
      </c>
      <c r="AE71" s="13">
        <f t="shared" si="4"/>
        <v>0.79229444215390643</v>
      </c>
    </row>
    <row r="72" spans="1:31" x14ac:dyDescent="0.3">
      <c r="A72" s="13">
        <v>63</v>
      </c>
      <c r="B72" s="13">
        <f t="shared" si="5"/>
        <v>1.3630000000000004</v>
      </c>
      <c r="G72" s="13">
        <f t="shared" si="0"/>
        <v>-648.18221460752306</v>
      </c>
      <c r="N72" s="13">
        <f t="shared" si="1"/>
        <v>0.15757983926216645</v>
      </c>
      <c r="P72" s="13">
        <f t="shared" si="2"/>
        <v>-102.14044919044856</v>
      </c>
      <c r="V72" s="13">
        <f t="shared" si="3"/>
        <v>102.14044919044856</v>
      </c>
      <c r="Y72" s="13">
        <f t="shared" si="6"/>
        <v>10.316185368235306</v>
      </c>
      <c r="AD72" s="13">
        <f t="shared" si="7"/>
        <v>317.0273827847181</v>
      </c>
      <c r="AE72" s="13">
        <f t="shared" si="4"/>
        <v>0.81894314751689834</v>
      </c>
    </row>
    <row r="73" spans="1:31" x14ac:dyDescent="0.3">
      <c r="A73" s="13">
        <v>64</v>
      </c>
      <c r="B73" s="13">
        <f t="shared" si="5"/>
        <v>1.4640000000000004</v>
      </c>
      <c r="G73" s="13">
        <f t="shared" ref="G73:G108" si="8">(1-($F$7/6)*(3*B73-B73^3)+(($D$7-3)*(3-6*B73^2+B73^4))/24)</f>
        <v>-727.07590773281572</v>
      </c>
      <c r="N73" s="13">
        <f t="shared" ref="N73:N108" si="9">NORMDIST(B73,0,1,FALSE)</f>
        <v>0.1366152725480389</v>
      </c>
      <c r="P73" s="13">
        <f t="shared" ref="P73:P108" si="10">G73*N73</f>
        <v>-99.329673298031409</v>
      </c>
      <c r="V73" s="13">
        <f t="shared" ref="V73:V108" si="11">ABS(P73)</f>
        <v>99.329673298031409</v>
      </c>
      <c r="Y73" s="13">
        <f t="shared" si="6"/>
        <v>10.032297003101172</v>
      </c>
      <c r="AD73" s="13">
        <f t="shared" si="7"/>
        <v>327.05967978781928</v>
      </c>
      <c r="AE73" s="13">
        <f t="shared" ref="AE73:AE104" si="12">AD73/SUM($Y$9:$Y$108)</f>
        <v>0.84485851423499392</v>
      </c>
    </row>
    <row r="74" spans="1:31" x14ac:dyDescent="0.3">
      <c r="A74" s="13">
        <v>65</v>
      </c>
      <c r="B74" s="13">
        <f t="shared" ref="B74:B105" si="13">$B$9+A74*$A$7</f>
        <v>1.5650000000000004</v>
      </c>
      <c r="G74" s="13">
        <f t="shared" si="8"/>
        <v>-786.58894874226644</v>
      </c>
      <c r="N74" s="13">
        <f t="shared" si="9"/>
        <v>0.11723778769442594</v>
      </c>
      <c r="P74" s="13">
        <f t="shared" si="10"/>
        <v>-92.217948175427523</v>
      </c>
      <c r="V74" s="13">
        <f t="shared" si="11"/>
        <v>92.217948175427523</v>
      </c>
      <c r="Y74" s="13">
        <f t="shared" ref="Y74:Y107" si="14">($A$7)*V74</f>
        <v>9.3140127657181804</v>
      </c>
      <c r="AD74" s="13">
        <f t="shared" ref="AD74:AD108" si="15">Y74+AD73</f>
        <v>336.37369255353747</v>
      </c>
      <c r="AE74" s="13">
        <f t="shared" si="12"/>
        <v>0.86891841361456734</v>
      </c>
    </row>
    <row r="75" spans="1:31" x14ac:dyDescent="0.3">
      <c r="A75" s="13">
        <v>66</v>
      </c>
      <c r="B75" s="13">
        <f t="shared" si="13"/>
        <v>1.6660000000000004</v>
      </c>
      <c r="G75" s="13">
        <f t="shared" si="8"/>
        <v>-821.54375967888905</v>
      </c>
      <c r="N75" s="13">
        <f t="shared" si="9"/>
        <v>9.9587708244748885E-2</v>
      </c>
      <c r="P75" s="13">
        <f t="shared" si="10"/>
        <v>-81.81566024919529</v>
      </c>
      <c r="V75" s="13">
        <f t="shared" si="11"/>
        <v>81.81566024919529</v>
      </c>
      <c r="Y75" s="13">
        <f t="shared" si="14"/>
        <v>8.2633816851687243</v>
      </c>
      <c r="AD75" s="13">
        <f t="shared" si="15"/>
        <v>344.63707423870619</v>
      </c>
      <c r="AE75" s="13">
        <f t="shared" si="12"/>
        <v>0.89026432937409328</v>
      </c>
    </row>
    <row r="76" spans="1:31" x14ac:dyDescent="0.3">
      <c r="A76" s="13">
        <v>67</v>
      </c>
      <c r="B76" s="13">
        <f t="shared" si="13"/>
        <v>1.7670000000000003</v>
      </c>
      <c r="G76" s="13">
        <f t="shared" si="8"/>
        <v>-826.41749291616532</v>
      </c>
      <c r="N76" s="13">
        <f t="shared" si="9"/>
        <v>8.3736272412481758E-2</v>
      </c>
      <c r="P76" s="13">
        <f t="shared" si="10"/>
        <v>-69.201120313268234</v>
      </c>
      <c r="V76" s="13">
        <f t="shared" si="11"/>
        <v>69.201120313268234</v>
      </c>
      <c r="Y76" s="13">
        <f t="shared" si="14"/>
        <v>6.9893131516400917</v>
      </c>
      <c r="AD76" s="13">
        <f t="shared" si="15"/>
        <v>351.62638739034628</v>
      </c>
      <c r="AE76" s="13">
        <f t="shared" si="12"/>
        <v>0.90831907928593991</v>
      </c>
    </row>
    <row r="77" spans="1:31" x14ac:dyDescent="0.3">
      <c r="A77" s="13">
        <v>68</v>
      </c>
      <c r="B77" s="13">
        <f t="shared" si="13"/>
        <v>1.8680000000000003</v>
      </c>
      <c r="G77" s="13">
        <f t="shared" si="8"/>
        <v>-795.34203115804326</v>
      </c>
      <c r="N77" s="13">
        <f t="shared" si="9"/>
        <v>6.9693338950675629E-2</v>
      </c>
      <c r="P77" s="13">
        <f t="shared" si="10"/>
        <v>-55.430041759216323</v>
      </c>
      <c r="V77" s="13">
        <f t="shared" si="11"/>
        <v>55.430041759216323</v>
      </c>
      <c r="Y77" s="13">
        <f t="shared" si="14"/>
        <v>5.5984342176808486</v>
      </c>
      <c r="AD77" s="13">
        <f t="shared" si="15"/>
        <v>357.22482160802713</v>
      </c>
      <c r="AE77" s="13">
        <f t="shared" si="12"/>
        <v>0.92278091945609086</v>
      </c>
    </row>
    <row r="78" spans="1:31" x14ac:dyDescent="0.3">
      <c r="A78" s="13">
        <v>69</v>
      </c>
      <c r="B78" s="13">
        <f t="shared" si="13"/>
        <v>1.9690000000000003</v>
      </c>
      <c r="G78" s="13">
        <f t="shared" si="8"/>
        <v>-722.10398743893859</v>
      </c>
      <c r="N78" s="13">
        <f t="shared" si="9"/>
        <v>5.7416759943091943E-2</v>
      </c>
      <c r="P78" s="13">
        <f t="shared" si="10"/>
        <v>-41.460871300731014</v>
      </c>
      <c r="V78" s="13">
        <f t="shared" si="11"/>
        <v>41.460871300731014</v>
      </c>
      <c r="Y78" s="13">
        <f t="shared" si="14"/>
        <v>4.1875480013738331</v>
      </c>
      <c r="AD78" s="13">
        <f t="shared" si="15"/>
        <v>361.41236960940097</v>
      </c>
      <c r="AE78" s="13">
        <f t="shared" si="12"/>
        <v>0.93359816719822664</v>
      </c>
    </row>
    <row r="79" spans="1:31" x14ac:dyDescent="0.3">
      <c r="A79" s="13">
        <v>70</v>
      </c>
      <c r="B79" s="13">
        <f t="shared" si="13"/>
        <v>2.0700000000000003</v>
      </c>
      <c r="G79" s="13">
        <f t="shared" si="8"/>
        <v>-600.14470512373509</v>
      </c>
      <c r="N79" s="13">
        <f t="shared" si="9"/>
        <v>4.6822635277683121E-2</v>
      </c>
      <c r="P79" s="13">
        <f t="shared" si="10"/>
        <v>-28.100356641841334</v>
      </c>
      <c r="V79" s="13">
        <f t="shared" si="11"/>
        <v>28.100356641841334</v>
      </c>
      <c r="Y79" s="13">
        <f t="shared" si="14"/>
        <v>2.8381360208259747</v>
      </c>
      <c r="AD79" s="13">
        <f t="shared" si="15"/>
        <v>364.25050563022694</v>
      </c>
      <c r="AE79" s="13">
        <f t="shared" si="12"/>
        <v>0.94092962237273003</v>
      </c>
    </row>
    <row r="80" spans="1:31" x14ac:dyDescent="0.3">
      <c r="A80" s="13">
        <v>71</v>
      </c>
      <c r="B80" s="13">
        <f t="shared" si="13"/>
        <v>2.1710000000000003</v>
      </c>
      <c r="G80" s="13">
        <f t="shared" si="8"/>
        <v>-422.5602579077817</v>
      </c>
      <c r="N80" s="13">
        <f t="shared" si="9"/>
        <v>3.7795734251856623E-2</v>
      </c>
      <c r="P80" s="13">
        <f t="shared" si="10"/>
        <v>-15.970975213278514</v>
      </c>
      <c r="V80" s="13">
        <f t="shared" si="11"/>
        <v>15.970975213278514</v>
      </c>
      <c r="Y80" s="13">
        <f t="shared" si="14"/>
        <v>1.6130684965411299</v>
      </c>
      <c r="AD80" s="13">
        <f t="shared" si="15"/>
        <v>365.86357412676807</v>
      </c>
      <c r="AE80" s="13">
        <f t="shared" si="12"/>
        <v>0.94509649079940727</v>
      </c>
    </row>
    <row r="81" spans="1:31" x14ac:dyDescent="0.3">
      <c r="A81" s="13">
        <v>72</v>
      </c>
      <c r="B81" s="13">
        <f t="shared" si="13"/>
        <v>2.2720000000000002</v>
      </c>
      <c r="G81" s="13">
        <f t="shared" si="8"/>
        <v>-182.10144981689658</v>
      </c>
      <c r="N81" s="13">
        <f t="shared" si="9"/>
        <v>3.0199481210634573E-2</v>
      </c>
      <c r="P81" s="13">
        <f t="shared" si="10"/>
        <v>-5.4993693121746823</v>
      </c>
      <c r="V81" s="13">
        <f t="shared" si="11"/>
        <v>5.4993693121746823</v>
      </c>
      <c r="Y81" s="13">
        <f t="shared" si="14"/>
        <v>0.55543630052964299</v>
      </c>
      <c r="AD81" s="13">
        <f t="shared" si="15"/>
        <v>366.41901042729774</v>
      </c>
      <c r="AE81" s="13">
        <f t="shared" si="12"/>
        <v>0.94653129036847095</v>
      </c>
    </row>
    <row r="82" spans="1:31" x14ac:dyDescent="0.3">
      <c r="A82" s="13">
        <v>73</v>
      </c>
      <c r="B82" s="13">
        <f t="shared" si="13"/>
        <v>2.3730000000000002</v>
      </c>
      <c r="G82" s="13">
        <f t="shared" si="8"/>
        <v>128.82618479263616</v>
      </c>
      <c r="N82" s="13">
        <f t="shared" si="9"/>
        <v>2.3885038190605869E-2</v>
      </c>
      <c r="P82" s="13">
        <f t="shared" si="10"/>
        <v>3.0770183437221634</v>
      </c>
      <c r="V82" s="13">
        <f t="shared" si="11"/>
        <v>3.0770183437221634</v>
      </c>
      <c r="Y82" s="13">
        <f t="shared" si="14"/>
        <v>0.31077885271593853</v>
      </c>
      <c r="AD82" s="13">
        <f t="shared" si="15"/>
        <v>366.72978928001368</v>
      </c>
      <c r="AE82" s="13">
        <f t="shared" si="12"/>
        <v>0.94733409235229116</v>
      </c>
    </row>
    <row r="83" spans="1:31" x14ac:dyDescent="0.3">
      <c r="A83" s="13">
        <v>74</v>
      </c>
      <c r="B83" s="13">
        <f t="shared" si="13"/>
        <v>2.4740000000000002</v>
      </c>
      <c r="G83" s="13">
        <f t="shared" si="8"/>
        <v>518.16238123406322</v>
      </c>
      <c r="N83" s="13">
        <f t="shared" si="9"/>
        <v>1.8699162668593644E-2</v>
      </c>
      <c r="P83" s="13">
        <f t="shared" si="10"/>
        <v>9.6892026554415835</v>
      </c>
      <c r="V83" s="13">
        <f t="shared" si="11"/>
        <v>9.6892026554415835</v>
      </c>
      <c r="Y83" s="13">
        <f t="shared" si="14"/>
        <v>0.97860946819960004</v>
      </c>
      <c r="AD83" s="13">
        <f t="shared" si="15"/>
        <v>367.70839874821326</v>
      </c>
      <c r="AE83" s="13">
        <f t="shared" si="12"/>
        <v>0.94986203019487625</v>
      </c>
    </row>
    <row r="84" spans="1:31" x14ac:dyDescent="0.3">
      <c r="A84" s="13">
        <v>75</v>
      </c>
      <c r="B84" s="13">
        <f t="shared" si="13"/>
        <v>2.5750000000000002</v>
      </c>
      <c r="G84" s="13">
        <f t="shared" si="8"/>
        <v>994.19214449016545</v>
      </c>
      <c r="N84" s="13">
        <f t="shared" si="9"/>
        <v>1.4490659157048438E-2</v>
      </c>
      <c r="P84" s="13">
        <f t="shared" si="10"/>
        <v>14.40649950242204</v>
      </c>
      <c r="V84" s="13">
        <f t="shared" si="11"/>
        <v>14.40649950242204</v>
      </c>
      <c r="Y84" s="13">
        <f t="shared" si="14"/>
        <v>1.4550564497446261</v>
      </c>
      <c r="AD84" s="13">
        <f t="shared" si="15"/>
        <v>369.16345519795789</v>
      </c>
      <c r="AE84" s="13">
        <f t="shared" si="12"/>
        <v>0.95362072289296973</v>
      </c>
    </row>
    <row r="85" spans="1:31" x14ac:dyDescent="0.3">
      <c r="A85" s="13">
        <v>76</v>
      </c>
      <c r="B85" s="13">
        <f t="shared" si="13"/>
        <v>2.6760000000000002</v>
      </c>
      <c r="G85" s="13">
        <f t="shared" si="8"/>
        <v>1565.5457492132562</v>
      </c>
      <c r="N85" s="13">
        <f t="shared" si="9"/>
        <v>1.1115369005911058E-2</v>
      </c>
      <c r="P85" s="13">
        <f t="shared" si="10"/>
        <v>17.401618698140833</v>
      </c>
      <c r="V85" s="13">
        <f t="shared" si="11"/>
        <v>17.401618698140833</v>
      </c>
      <c r="Y85" s="13">
        <f t="shared" si="14"/>
        <v>1.7575634885122242</v>
      </c>
      <c r="AD85" s="13">
        <f t="shared" si="15"/>
        <v>370.92101868647012</v>
      </c>
      <c r="AE85" s="13">
        <f t="shared" si="12"/>
        <v>0.9581608498769546</v>
      </c>
    </row>
    <row r="86" spans="1:31" x14ac:dyDescent="0.3">
      <c r="A86" s="13">
        <v>77</v>
      </c>
      <c r="B86" s="13">
        <f t="shared" si="13"/>
        <v>2.7770000000000001</v>
      </c>
      <c r="G86" s="13">
        <f t="shared" si="8"/>
        <v>2241.1987397251814</v>
      </c>
      <c r="N86" s="13">
        <f t="shared" si="9"/>
        <v>8.4397462735252959E-3</v>
      </c>
      <c r="P86" s="13">
        <f t="shared" si="10"/>
        <v>18.915148711825189</v>
      </c>
      <c r="V86" s="13">
        <f t="shared" si="11"/>
        <v>18.915148711825189</v>
      </c>
      <c r="Y86" s="13">
        <f t="shared" si="14"/>
        <v>1.9104300198943442</v>
      </c>
      <c r="AD86" s="13">
        <f t="shared" si="15"/>
        <v>372.83144870636448</v>
      </c>
      <c r="AE86" s="13">
        <f t="shared" si="12"/>
        <v>0.96309586072636599</v>
      </c>
    </row>
    <row r="87" spans="1:31" x14ac:dyDescent="0.3">
      <c r="A87" s="13">
        <v>78</v>
      </c>
      <c r="B87" s="13">
        <f t="shared" si="13"/>
        <v>2.8780000000000001</v>
      </c>
      <c r="G87" s="13">
        <f t="shared" si="8"/>
        <v>3030.4719300173219</v>
      </c>
      <c r="N87" s="13">
        <f t="shared" si="9"/>
        <v>6.3431452761899725E-3</v>
      </c>
      <c r="P87" s="13">
        <f t="shared" si="10"/>
        <v>19.222723707515684</v>
      </c>
      <c r="V87" s="13">
        <f t="shared" si="11"/>
        <v>19.222723707515684</v>
      </c>
      <c r="Y87" s="13">
        <f t="shared" si="14"/>
        <v>1.9414950944590841</v>
      </c>
      <c r="AD87" s="13">
        <f t="shared" si="15"/>
        <v>374.77294380082355</v>
      </c>
      <c r="AE87" s="13">
        <f t="shared" si="12"/>
        <v>0.96811111868162159</v>
      </c>
    </row>
    <row r="88" spans="1:31" x14ac:dyDescent="0.3">
      <c r="A88" s="13">
        <v>79</v>
      </c>
      <c r="B88" s="13">
        <f t="shared" si="13"/>
        <v>2.9790000000000001</v>
      </c>
      <c r="G88" s="13">
        <f t="shared" si="8"/>
        <v>3943.0314037505864</v>
      </c>
      <c r="N88" s="13">
        <f t="shared" si="9"/>
        <v>4.7189968525847836E-3</v>
      </c>
      <c r="P88" s="13">
        <f t="shared" si="10"/>
        <v>18.607152783941977</v>
      </c>
      <c r="V88" s="13">
        <f t="shared" si="11"/>
        <v>18.607152783941977</v>
      </c>
      <c r="Y88" s="13">
        <f t="shared" si="14"/>
        <v>1.8793224311781398</v>
      </c>
      <c r="AD88" s="13">
        <f t="shared" si="15"/>
        <v>376.65226623200169</v>
      </c>
      <c r="AE88" s="13">
        <f t="shared" si="12"/>
        <v>0.97296577260289896</v>
      </c>
    </row>
    <row r="89" spans="1:31" x14ac:dyDescent="0.3">
      <c r="A89" s="13">
        <v>80</v>
      </c>
      <c r="B89" s="13">
        <f t="shared" si="13"/>
        <v>3.08</v>
      </c>
      <c r="G89" s="13">
        <f t="shared" si="8"/>
        <v>4988.8885142554182</v>
      </c>
      <c r="N89" s="13">
        <f t="shared" si="9"/>
        <v>3.4750773778549375E-3</v>
      </c>
      <c r="P89" s="13">
        <f t="shared" si="10"/>
        <v>17.336773616529335</v>
      </c>
      <c r="V89" s="13">
        <f t="shared" si="11"/>
        <v>17.336773616529335</v>
      </c>
      <c r="Y89" s="13">
        <f t="shared" si="14"/>
        <v>1.751014135269463</v>
      </c>
      <c r="AD89" s="13">
        <f t="shared" si="15"/>
        <v>378.40328036727118</v>
      </c>
      <c r="AE89" s="13">
        <f t="shared" si="12"/>
        <v>0.97748898133865014</v>
      </c>
    </row>
    <row r="90" spans="1:31" x14ac:dyDescent="0.3">
      <c r="A90" s="13">
        <v>81</v>
      </c>
      <c r="B90" s="13">
        <f t="shared" si="13"/>
        <v>3.1810000000000009</v>
      </c>
      <c r="G90" s="13">
        <f t="shared" si="8"/>
        <v>6178.3998845318129</v>
      </c>
      <c r="N90" s="13">
        <f t="shared" si="9"/>
        <v>2.5330807400485967E-3</v>
      </c>
      <c r="P90" s="13">
        <f t="shared" si="10"/>
        <v>15.650385751826009</v>
      </c>
      <c r="V90" s="13">
        <f t="shared" si="11"/>
        <v>15.650385751826009</v>
      </c>
      <c r="Y90" s="13">
        <f t="shared" si="14"/>
        <v>1.580688960934427</v>
      </c>
      <c r="AD90" s="13">
        <f t="shared" si="15"/>
        <v>379.9839693282056</v>
      </c>
      <c r="AE90" s="13">
        <f t="shared" si="12"/>
        <v>0.9815722071519607</v>
      </c>
    </row>
    <row r="91" spans="1:31" x14ac:dyDescent="0.3">
      <c r="A91" s="13">
        <v>82</v>
      </c>
      <c r="B91" s="13">
        <f t="shared" si="13"/>
        <v>3.282</v>
      </c>
      <c r="G91" s="13">
        <f t="shared" si="8"/>
        <v>7522.2674072492364</v>
      </c>
      <c r="N91" s="13">
        <f t="shared" si="9"/>
        <v>1.8276934202903908E-3</v>
      </c>
      <c r="P91" s="13">
        <f t="shared" si="10"/>
        <v>13.748398645894287</v>
      </c>
      <c r="V91" s="13">
        <f t="shared" si="11"/>
        <v>13.748398645894287</v>
      </c>
      <c r="Y91" s="13">
        <f t="shared" si="14"/>
        <v>1.388588263235323</v>
      </c>
      <c r="AD91" s="13">
        <f t="shared" si="15"/>
        <v>381.37255759144091</v>
      </c>
      <c r="AE91" s="13">
        <f t="shared" si="12"/>
        <v>0.98515919964740439</v>
      </c>
    </row>
    <row r="92" spans="1:31" s="28" customFormat="1" x14ac:dyDescent="0.3">
      <c r="A92" s="28">
        <v>83</v>
      </c>
      <c r="B92" s="28">
        <f t="shared" si="13"/>
        <v>3.3830000000000009</v>
      </c>
      <c r="G92" s="28">
        <f t="shared" si="8"/>
        <v>9031.5382447467855</v>
      </c>
      <c r="N92" s="28">
        <f t="shared" si="9"/>
        <v>1.305351359820449E-3</v>
      </c>
      <c r="P92" s="28">
        <f t="shared" si="10"/>
        <v>11.789330729050608</v>
      </c>
      <c r="V92" s="28">
        <f t="shared" si="11"/>
        <v>11.789330729050608</v>
      </c>
      <c r="Y92" s="28">
        <f t="shared" si="14"/>
        <v>1.1907224036341115</v>
      </c>
      <c r="AD92" s="28">
        <f t="shared" si="15"/>
        <v>382.56327999507499</v>
      </c>
      <c r="AE92" s="28">
        <f t="shared" si="12"/>
        <v>0.9882350662949021</v>
      </c>
    </row>
    <row r="93" spans="1:31" s="39" customFormat="1" x14ac:dyDescent="0.3">
      <c r="A93" s="39">
        <v>84</v>
      </c>
      <c r="B93" s="39">
        <f t="shared" si="13"/>
        <v>3.484</v>
      </c>
      <c r="G93" s="39">
        <f t="shared" si="8"/>
        <v>10717.604829032984</v>
      </c>
      <c r="N93" s="39">
        <f t="shared" si="9"/>
        <v>9.2282906723667468E-4</v>
      </c>
      <c r="P93" s="39">
        <f t="shared" si="10"/>
        <v>9.8905172673877892</v>
      </c>
      <c r="V93" s="39">
        <f t="shared" si="11"/>
        <v>9.8905172673877892</v>
      </c>
      <c r="Y93" s="39">
        <f t="shared" si="14"/>
        <v>0.99894224400616682</v>
      </c>
      <c r="AD93" s="39">
        <f t="shared" si="15"/>
        <v>383.56222223908117</v>
      </c>
      <c r="AE93" s="39">
        <f t="shared" si="12"/>
        <v>0.99081552763646874</v>
      </c>
    </row>
    <row r="94" spans="1:31" x14ac:dyDescent="0.3">
      <c r="A94" s="13">
        <v>85</v>
      </c>
      <c r="B94" s="28">
        <f t="shared" si="13"/>
        <v>3.5850000000000009</v>
      </c>
      <c r="G94" s="13">
        <f t="shared" si="8"/>
        <v>12592.204861785991</v>
      </c>
      <c r="N94" s="13">
        <f t="shared" si="9"/>
        <v>6.4578041088110192E-4</v>
      </c>
      <c r="P94" s="13">
        <f t="shared" si="10"/>
        <v>8.1317992295431658</v>
      </c>
      <c r="V94" s="13">
        <f t="shared" si="11"/>
        <v>8.1317992295431658</v>
      </c>
      <c r="Y94" s="13">
        <f t="shared" si="14"/>
        <v>0.82131172218385984</v>
      </c>
      <c r="AD94" s="13">
        <f t="shared" si="15"/>
        <v>384.38353396126502</v>
      </c>
      <c r="AE94" s="29">
        <f t="shared" si="12"/>
        <v>0.99293713492776858</v>
      </c>
    </row>
    <row r="95" spans="1:31" x14ac:dyDescent="0.3">
      <c r="A95" s="13">
        <v>86</v>
      </c>
      <c r="B95" s="13">
        <f t="shared" si="13"/>
        <v>3.6859999999999999</v>
      </c>
      <c r="G95" s="13">
        <f t="shared" si="8"/>
        <v>14667.421314353391</v>
      </c>
      <c r="N95" s="13">
        <f t="shared" si="9"/>
        <v>4.4731991169886799E-4</v>
      </c>
      <c r="P95" s="13">
        <f t="shared" si="10"/>
        <v>6.5610296071866534</v>
      </c>
      <c r="V95" s="13">
        <f t="shared" si="11"/>
        <v>6.5610296071866534</v>
      </c>
      <c r="Y95" s="13">
        <f t="shared" si="14"/>
        <v>0.66266399032585199</v>
      </c>
      <c r="AD95" s="13">
        <f t="shared" si="15"/>
        <v>385.04619795159084</v>
      </c>
      <c r="AE95" s="13">
        <f t="shared" si="12"/>
        <v>0.99464892439281949</v>
      </c>
    </row>
    <row r="96" spans="1:31" x14ac:dyDescent="0.3">
      <c r="A96" s="13">
        <v>87</v>
      </c>
      <c r="B96" s="13">
        <f t="shared" si="13"/>
        <v>3.7870000000000008</v>
      </c>
      <c r="G96" s="13">
        <f t="shared" si="8"/>
        <v>16955.682427752417</v>
      </c>
      <c r="N96" s="13">
        <f t="shared" si="9"/>
        <v>3.0670535307791695E-4</v>
      </c>
      <c r="P96" s="13">
        <f t="shared" si="10"/>
        <v>5.2003985656808371</v>
      </c>
      <c r="V96" s="13">
        <f t="shared" si="11"/>
        <v>5.2003985656808371</v>
      </c>
      <c r="Y96" s="13">
        <f t="shared" si="14"/>
        <v>0.5252402551337646</v>
      </c>
      <c r="AD96" s="13">
        <f t="shared" si="15"/>
        <v>385.57143820672462</v>
      </c>
      <c r="AE96" s="13">
        <f t="shared" si="12"/>
        <v>0.99600572172673907</v>
      </c>
    </row>
    <row r="97" spans="1:31" x14ac:dyDescent="0.3">
      <c r="A97" s="13">
        <v>88</v>
      </c>
      <c r="B97" s="13">
        <f t="shared" si="13"/>
        <v>3.8879999999999999</v>
      </c>
      <c r="G97" s="13">
        <f t="shared" si="8"/>
        <v>19469.761712669708</v>
      </c>
      <c r="N97" s="13">
        <f t="shared" si="9"/>
        <v>2.0815854496572918E-4</v>
      </c>
      <c r="P97" s="13">
        <f t="shared" si="10"/>
        <v>4.0527972689387894</v>
      </c>
      <c r="V97" s="13">
        <f t="shared" si="11"/>
        <v>4.0527972689387894</v>
      </c>
      <c r="Y97" s="13">
        <f t="shared" si="14"/>
        <v>0.40933252416281773</v>
      </c>
      <c r="AD97" s="13">
        <f t="shared" si="15"/>
        <v>385.98077073088746</v>
      </c>
      <c r="AE97" s="13">
        <f t="shared" si="12"/>
        <v>0.99706310693673084</v>
      </c>
    </row>
    <row r="98" spans="1:31" x14ac:dyDescent="0.3">
      <c r="A98" s="13">
        <v>89</v>
      </c>
      <c r="B98" s="13">
        <f t="shared" si="13"/>
        <v>3.9890000000000008</v>
      </c>
      <c r="G98" s="13">
        <f t="shared" si="8"/>
        <v>22222.77794946159</v>
      </c>
      <c r="N98" s="13">
        <f t="shared" si="9"/>
        <v>1.3984176379239904E-4</v>
      </c>
      <c r="P98" s="13">
        <f t="shared" si="10"/>
        <v>3.1076724648195415</v>
      </c>
      <c r="V98" s="13">
        <f t="shared" si="11"/>
        <v>3.1076724648195415</v>
      </c>
      <c r="Y98" s="13">
        <f t="shared" si="14"/>
        <v>0.31387491894677372</v>
      </c>
      <c r="AD98" s="13">
        <f t="shared" si="15"/>
        <v>386.29464564983425</v>
      </c>
      <c r="AE98" s="13">
        <f t="shared" si="12"/>
        <v>0.99787390665942688</v>
      </c>
    </row>
    <row r="99" spans="1:31" x14ac:dyDescent="0.3">
      <c r="A99" s="13">
        <v>90</v>
      </c>
      <c r="B99" s="13">
        <f t="shared" si="13"/>
        <v>4.09</v>
      </c>
      <c r="G99" s="13">
        <f t="shared" si="8"/>
        <v>25228.195188153721</v>
      </c>
      <c r="N99" s="13">
        <f t="shared" si="9"/>
        <v>9.2992795718445907E-5</v>
      </c>
      <c r="P99" s="13">
        <f t="shared" si="10"/>
        <v>2.3460404014770591</v>
      </c>
      <c r="V99" s="13">
        <f t="shared" si="11"/>
        <v>2.3460404014770591</v>
      </c>
      <c r="Y99" s="13">
        <f t="shared" si="14"/>
        <v>0.23695008054918298</v>
      </c>
      <c r="AD99" s="13">
        <f t="shared" si="15"/>
        <v>386.53159573038346</v>
      </c>
      <c r="AE99" s="13">
        <f t="shared" si="12"/>
        <v>0.99848599462187626</v>
      </c>
    </row>
    <row r="100" spans="1:31" x14ac:dyDescent="0.3">
      <c r="A100" s="13">
        <v>91</v>
      </c>
      <c r="B100" s="13">
        <f t="shared" si="13"/>
        <v>4.1910000000000007</v>
      </c>
      <c r="G100" s="13">
        <f t="shared" si="8"/>
        <v>28499.822748441537</v>
      </c>
      <c r="N100" s="13">
        <f t="shared" si="9"/>
        <v>6.1211282356604617E-5</v>
      </c>
      <c r="P100" s="13">
        <f t="shared" si="10"/>
        <v>1.7445106973680382</v>
      </c>
      <c r="V100" s="13">
        <f t="shared" si="11"/>
        <v>1.7445106973680382</v>
      </c>
      <c r="Y100" s="13">
        <f t="shared" si="14"/>
        <v>0.17619558043417188</v>
      </c>
      <c r="AD100" s="13">
        <f t="shared" si="15"/>
        <v>386.70779131081764</v>
      </c>
      <c r="AE100" s="13">
        <f t="shared" si="12"/>
        <v>0.99894114194054595</v>
      </c>
    </row>
    <row r="101" spans="1:31" x14ac:dyDescent="0.3">
      <c r="A101" s="13">
        <v>92</v>
      </c>
      <c r="B101" s="13">
        <f t="shared" si="13"/>
        <v>4.2919999999999998</v>
      </c>
      <c r="G101" s="13">
        <f t="shared" si="8"/>
        <v>32051.815219689732</v>
      </c>
      <c r="N101" s="13">
        <f t="shared" si="9"/>
        <v>3.988259546153366E-5</v>
      </c>
      <c r="P101" s="13">
        <f t="shared" si="10"/>
        <v>1.2783095802147131</v>
      </c>
      <c r="V101" s="13">
        <f t="shared" si="11"/>
        <v>1.2783095802147131</v>
      </c>
      <c r="Y101" s="13">
        <f t="shared" si="14"/>
        <v>0.12910926760168603</v>
      </c>
      <c r="AD101" s="13">
        <f t="shared" si="15"/>
        <v>386.83690057841932</v>
      </c>
      <c r="AE101" s="13">
        <f t="shared" si="12"/>
        <v>0.99927465619112765</v>
      </c>
    </row>
    <row r="102" spans="1:31" x14ac:dyDescent="0.3">
      <c r="A102" s="13">
        <v>93</v>
      </c>
      <c r="B102" s="13">
        <f t="shared" si="13"/>
        <v>4.3930000000000007</v>
      </c>
      <c r="G102" s="13">
        <f t="shared" si="8"/>
        <v>35898.67246093283</v>
      </c>
      <c r="N102" s="13">
        <f t="shared" si="9"/>
        <v>2.5722022324537423E-5</v>
      </c>
      <c r="P102" s="13">
        <f t="shared" si="10"/>
        <v>0.92338645446137102</v>
      </c>
      <c r="V102" s="13">
        <f t="shared" si="11"/>
        <v>0.92338645446137102</v>
      </c>
      <c r="Y102" s="13">
        <f t="shared" si="14"/>
        <v>9.326203190059848E-2</v>
      </c>
      <c r="AD102" s="13">
        <f t="shared" si="15"/>
        <v>386.93016261031994</v>
      </c>
      <c r="AE102" s="13">
        <f t="shared" si="12"/>
        <v>0.99951557008720071</v>
      </c>
    </row>
    <row r="103" spans="1:31" x14ac:dyDescent="0.3">
      <c r="A103" s="13">
        <v>94</v>
      </c>
      <c r="B103" s="13">
        <f t="shared" si="13"/>
        <v>4.4939999999999998</v>
      </c>
      <c r="G103" s="13">
        <f t="shared" si="8"/>
        <v>40055.239600874585</v>
      </c>
      <c r="N103" s="13">
        <f t="shared" si="9"/>
        <v>1.6420885402344505E-5</v>
      </c>
      <c r="P103" s="13">
        <f t="shared" si="10"/>
        <v>0.65774249924941297</v>
      </c>
      <c r="V103" s="13">
        <f t="shared" si="11"/>
        <v>0.65774249924941297</v>
      </c>
      <c r="Y103" s="13">
        <f t="shared" si="14"/>
        <v>6.6431992424190719E-2</v>
      </c>
      <c r="AD103" s="13">
        <f t="shared" si="15"/>
        <v>386.99659460274415</v>
      </c>
      <c r="AE103" s="13">
        <f t="shared" si="12"/>
        <v>0.99968717679351682</v>
      </c>
    </row>
    <row r="104" spans="1:31" x14ac:dyDescent="0.3">
      <c r="A104" s="13">
        <v>95</v>
      </c>
      <c r="B104" s="13">
        <f t="shared" si="13"/>
        <v>4.5950000000000006</v>
      </c>
      <c r="G104" s="13">
        <f t="shared" si="8"/>
        <v>44536.707037888555</v>
      </c>
      <c r="N104" s="13">
        <f t="shared" si="9"/>
        <v>1.0376664891989014E-5</v>
      </c>
      <c r="P104" s="13">
        <f t="shared" si="10"/>
        <v>0.46214248432485822</v>
      </c>
      <c r="V104" s="13">
        <f t="shared" si="11"/>
        <v>0.46214248432485822</v>
      </c>
      <c r="Y104" s="13">
        <f t="shared" si="14"/>
        <v>4.6676390916810681E-2</v>
      </c>
      <c r="AD104" s="13">
        <f t="shared" si="15"/>
        <v>387.04327099366094</v>
      </c>
      <c r="AE104" s="13">
        <f t="shared" si="12"/>
        <v>0.9998077509538823</v>
      </c>
    </row>
    <row r="105" spans="1:31" x14ac:dyDescent="0.3">
      <c r="A105" s="13">
        <v>96</v>
      </c>
      <c r="B105" s="13">
        <f t="shared" si="13"/>
        <v>4.6960000000000015</v>
      </c>
      <c r="G105" s="13">
        <f t="shared" si="8"/>
        <v>49358.610440017685</v>
      </c>
      <c r="N105" s="13">
        <f t="shared" si="9"/>
        <v>6.4906587297709424E-6</v>
      </c>
      <c r="P105" s="13">
        <f t="shared" si="10"/>
        <v>0.32036989574186397</v>
      </c>
      <c r="V105" s="13">
        <f t="shared" si="11"/>
        <v>0.32036989574186397</v>
      </c>
      <c r="Y105" s="13">
        <f t="shared" si="14"/>
        <v>3.2357359469928265E-2</v>
      </c>
      <c r="AD105" s="13">
        <f t="shared" si="15"/>
        <v>387.07562835313087</v>
      </c>
      <c r="AE105" s="13">
        <f>AD105/SUM($Y$9:$Y$108)</f>
        <v>0.99989133628199134</v>
      </c>
    </row>
    <row r="106" spans="1:31" x14ac:dyDescent="0.3">
      <c r="A106" s="13">
        <v>97</v>
      </c>
      <c r="B106" s="13">
        <f>$B$9+A106*$A$7</f>
        <v>4.7970000000000006</v>
      </c>
      <c r="G106" s="13">
        <f t="shared" si="8"/>
        <v>54536.830744974337</v>
      </c>
      <c r="N106" s="13">
        <f t="shared" si="9"/>
        <v>4.0187363995916616E-6</v>
      </c>
      <c r="P106" s="13">
        <f t="shared" si="10"/>
        <v>0.21916914683319799</v>
      </c>
      <c r="V106" s="13">
        <f t="shared" si="11"/>
        <v>0.21916914683319799</v>
      </c>
      <c r="Y106" s="13">
        <f t="shared" si="14"/>
        <v>2.2136083830152999E-2</v>
      </c>
      <c r="AD106" s="13">
        <f t="shared" si="15"/>
        <v>387.09776443696103</v>
      </c>
      <c r="AE106" s="13">
        <f>AD106/SUM($Y$9:$Y$108)</f>
        <v>0.999948518074953</v>
      </c>
    </row>
    <row r="107" spans="1:31" x14ac:dyDescent="0.3">
      <c r="A107" s="13">
        <v>98</v>
      </c>
      <c r="B107" s="13">
        <f>$B$9+A107*$A$7</f>
        <v>4.8980000000000015</v>
      </c>
      <c r="G107" s="13">
        <f t="shared" si="8"/>
        <v>60087.594160140769</v>
      </c>
      <c r="N107" s="13">
        <f t="shared" si="9"/>
        <v>2.4629751376704828E-6</v>
      </c>
      <c r="P107" s="13">
        <f t="shared" si="10"/>
        <v>0.14799425049886081</v>
      </c>
      <c r="V107" s="13">
        <f t="shared" si="11"/>
        <v>0.14799425049886081</v>
      </c>
      <c r="Y107" s="13">
        <f t="shared" si="14"/>
        <v>1.4947419300384943E-2</v>
      </c>
      <c r="AD107" s="13">
        <f t="shared" si="15"/>
        <v>387.1127118562614</v>
      </c>
      <c r="AE107" s="13">
        <f>AD107/SUM($Y$9:$Y$108)</f>
        <v>0.9999871301547727</v>
      </c>
    </row>
    <row r="108" spans="1:31" x14ac:dyDescent="0.3">
      <c r="A108" s="13">
        <v>99</v>
      </c>
      <c r="B108" s="13">
        <f>$B$9+A108*$A$7</f>
        <v>4.9990000000000006</v>
      </c>
      <c r="G108" s="13">
        <f t="shared" si="8"/>
        <v>66027.472162568316</v>
      </c>
      <c r="N108" s="13">
        <f t="shared" si="9"/>
        <v>1.4941709802283004E-6</v>
      </c>
      <c r="P108" s="13">
        <f t="shared" si="10"/>
        <v>9.8656332803141511E-2</v>
      </c>
      <c r="V108" s="13">
        <f t="shared" si="11"/>
        <v>9.8656332803141511E-2</v>
      </c>
      <c r="Y108" s="13">
        <f>($A$7/2)*V108</f>
        <v>4.9821448065586462E-3</v>
      </c>
      <c r="AD108" s="13">
        <f t="shared" si="15"/>
        <v>387.11769400106795</v>
      </c>
      <c r="AE108" s="13">
        <f>AD108/SUM($Y$9:$Y$108)</f>
        <v>1</v>
      </c>
    </row>
    <row r="110" spans="1:31" x14ac:dyDescent="0.3">
      <c r="AD110" s="13">
        <f>SUM($AD$9:$AD$108)</f>
        <v>19547.379502325555</v>
      </c>
    </row>
  </sheetData>
  <sheetProtection algorithmName="SHA-512" hashValue="GXSQ61KXoC8ms6UD6krdlnEqCdRvxlgVjFIL3VpfHMcX/gyBHEszUKTbDe27rGV5gvCgydf483djWESG44fyjA==" saltValue="DRUb9FkchpMHwDLv9qdZK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434C4-F843-43EA-896F-04CCC213BDD4}">
  <dimension ref="A1:U4"/>
  <sheetViews>
    <sheetView tabSelected="1" workbookViewId="0">
      <selection activeCell="N5" sqref="N5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125" t="s">
        <v>127</v>
      </c>
    </row>
    <row r="2" spans="1:21" s="131" customFormat="1" ht="79.2" x14ac:dyDescent="0.25">
      <c r="A2" s="126" t="s">
        <v>165</v>
      </c>
      <c r="B2" s="126" t="s">
        <v>166</v>
      </c>
      <c r="C2" s="126" t="s">
        <v>117</v>
      </c>
      <c r="D2" s="126" t="s">
        <v>110</v>
      </c>
      <c r="E2" s="126" t="s">
        <v>167</v>
      </c>
      <c r="F2" s="126" t="s">
        <v>168</v>
      </c>
      <c r="G2" s="126" t="s">
        <v>169</v>
      </c>
      <c r="H2" s="126" t="s">
        <v>170</v>
      </c>
      <c r="I2" s="127" t="s">
        <v>171</v>
      </c>
      <c r="J2" s="128" t="s">
        <v>172</v>
      </c>
      <c r="K2" s="128" t="s">
        <v>173</v>
      </c>
      <c r="L2" s="126" t="s">
        <v>174</v>
      </c>
      <c r="M2" s="126" t="s">
        <v>175</v>
      </c>
      <c r="N2" s="126" t="s">
        <v>176</v>
      </c>
      <c r="O2" s="129" t="s">
        <v>177</v>
      </c>
      <c r="P2" s="130" t="s">
        <v>178</v>
      </c>
      <c r="Q2" s="130" t="s">
        <v>179</v>
      </c>
      <c r="R2" s="129" t="s">
        <v>180</v>
      </c>
      <c r="S2" s="129" t="s">
        <v>181</v>
      </c>
      <c r="T2" s="129" t="s">
        <v>182</v>
      </c>
      <c r="U2" s="129" t="s">
        <v>183</v>
      </c>
    </row>
    <row r="3" spans="1:21" s="131" customFormat="1" ht="13.2" x14ac:dyDescent="0.25">
      <c r="A3" s="117" t="s">
        <v>127</v>
      </c>
      <c r="B3" s="95" t="s">
        <v>184</v>
      </c>
      <c r="C3" s="117" t="s">
        <v>185</v>
      </c>
      <c r="D3" s="117" t="s">
        <v>190</v>
      </c>
      <c r="E3" s="118">
        <v>4</v>
      </c>
      <c r="F3" s="117" t="s">
        <v>186</v>
      </c>
      <c r="G3" s="118">
        <v>2</v>
      </c>
      <c r="H3" s="118">
        <v>2</v>
      </c>
      <c r="I3" s="132">
        <f>'Sinter WB HF E'!$B$41</f>
        <v>14</v>
      </c>
      <c r="J3" s="133">
        <f>'Sinter WB HF E'!$F$43</f>
        <v>7.3247037178369708E-4</v>
      </c>
      <c r="K3" s="133">
        <f>'Sinter WB HF E'!$F$44</f>
        <v>8.7028266242965633E-8</v>
      </c>
      <c r="L3" s="133">
        <f>'Sinter WB HF E'!$D$165</f>
        <v>1.4555925050405553E-3</v>
      </c>
      <c r="M3" s="118" t="s">
        <v>187</v>
      </c>
      <c r="N3" s="118" t="s">
        <v>194</v>
      </c>
      <c r="O3" s="133">
        <f>'Guidance 3xRDL'!M4</f>
        <v>1.0159281824422403E-3</v>
      </c>
      <c r="P3" s="146">
        <f>ROUNDUP(O3,2-1-INT(LOG10(ABS(O3))))</f>
        <v>1.1000000000000001E-3</v>
      </c>
      <c r="Q3" s="134" t="s">
        <v>116</v>
      </c>
      <c r="R3" s="135">
        <f>P3/J3</f>
        <v>1.501767228237918</v>
      </c>
      <c r="S3" s="118" t="str">
        <f t="shared" ref="S3:S4" si="0">IF(I3&lt;7,"Limited","Not Limited")</f>
        <v>Not Limited</v>
      </c>
      <c r="T3" s="117"/>
      <c r="U3" s="117" t="s">
        <v>195</v>
      </c>
    </row>
    <row r="4" spans="1:21" s="131" customFormat="1" ht="13.2" x14ac:dyDescent="0.25">
      <c r="A4" s="117" t="s">
        <v>127</v>
      </c>
      <c r="B4" s="95" t="s">
        <v>188</v>
      </c>
      <c r="C4" s="117" t="s">
        <v>185</v>
      </c>
      <c r="D4" s="117" t="s">
        <v>190</v>
      </c>
      <c r="E4" s="118">
        <v>4</v>
      </c>
      <c r="F4" s="117" t="s">
        <v>189</v>
      </c>
      <c r="G4" s="118">
        <v>2</v>
      </c>
      <c r="H4" s="118">
        <v>1</v>
      </c>
      <c r="I4" s="132">
        <f>'Sinter WB HF N'!B41</f>
        <v>7</v>
      </c>
      <c r="J4" s="133">
        <f>'Sinter WB HF N'!F43</f>
        <v>4.6326356364864409E-4</v>
      </c>
      <c r="K4" s="133">
        <f>'Sinter WB HF N'!F44</f>
        <v>4.2951031029709618E-9</v>
      </c>
      <c r="L4" s="133">
        <f>'Sinter WB HF N'!D165</f>
        <v>6.1414976355132929E-4</v>
      </c>
      <c r="M4" s="118" t="s">
        <v>187</v>
      </c>
      <c r="N4" s="118" t="s">
        <v>194</v>
      </c>
      <c r="O4" s="133">
        <f>'Guidance 3xRDL'!M4</f>
        <v>1.0159281824422403E-3</v>
      </c>
      <c r="P4" s="146">
        <f t="shared" ref="P4" si="1">IF(L4&gt;O4,ROUNDUP(L4,2-1-INT(LOG10(ABS(L4)))),ROUNDUP(O4,2-1-INT(LOG10(ABS(O4)))))</f>
        <v>1.1000000000000001E-3</v>
      </c>
      <c r="Q4" s="134" t="str">
        <f t="shared" ref="Q4" si="2">IF(L4&gt;O4,"UPL","3xRDL")</f>
        <v>3xRDL</v>
      </c>
      <c r="R4" s="135">
        <f t="shared" ref="R4" si="3">P4/J4</f>
        <v>2.3744582702262336</v>
      </c>
      <c r="S4" s="118" t="str">
        <f t="shared" si="0"/>
        <v>Not Limited</v>
      </c>
      <c r="T4" s="117" t="str">
        <f>IF(P4&gt;P3,"Issue","No Issue")</f>
        <v>No Issue</v>
      </c>
      <c r="U4" s="117"/>
    </row>
  </sheetData>
  <sheetProtection algorithmName="SHA-512" hashValue="NualAgkvwaOsq7tKazbkcsX/9wuGKbYYJ5ab4AlMrWqj6HU5n/f/iHHbXU667kodqznjFGsZWvvNyGda1w1GYw==" saltValue="DvyeT8d1/YxeE2zBAfyUbw==" spinCount="100000" sheet="1" objects="1" scenarios="1"/>
  <conditionalFormatting sqref="Q3">
    <cfRule type="cellIs" dxfId="3" priority="4" operator="equal">
      <formula>"3xRDL"</formula>
    </cfRule>
  </conditionalFormatting>
  <conditionalFormatting sqref="R3">
    <cfRule type="cellIs" dxfId="2" priority="3" operator="greaterThan">
      <formula>15</formula>
    </cfRule>
  </conditionalFormatting>
  <conditionalFormatting sqref="Q4">
    <cfRule type="cellIs" dxfId="1" priority="2" operator="equal">
      <formula>"3xRDL"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37934-30D3-49D4-ABC5-9ED6E94C5E94}">
  <dimension ref="A1:AB15"/>
  <sheetViews>
    <sheetView topLeftCell="G1" workbookViewId="0">
      <selection activeCell="AA13" sqref="AA13"/>
    </sheetView>
  </sheetViews>
  <sheetFormatPr defaultRowHeight="14.4" x14ac:dyDescent="0.3"/>
  <cols>
    <col min="28" max="28" width="19.33203125" customWidth="1"/>
  </cols>
  <sheetData>
    <row r="1" spans="1:28" ht="119.4" x14ac:dyDescent="0.3">
      <c r="B1" s="106" t="s">
        <v>130</v>
      </c>
      <c r="C1" s="107" t="s">
        <v>131</v>
      </c>
      <c r="D1" s="107" t="s">
        <v>132</v>
      </c>
      <c r="E1" s="107" t="s">
        <v>133</v>
      </c>
      <c r="F1" s="108" t="s">
        <v>134</v>
      </c>
      <c r="G1" s="108" t="s">
        <v>135</v>
      </c>
      <c r="H1" s="109" t="s">
        <v>136</v>
      </c>
      <c r="I1" s="109" t="s">
        <v>137</v>
      </c>
      <c r="J1" s="110" t="s">
        <v>138</v>
      </c>
      <c r="K1" s="110" t="s">
        <v>139</v>
      </c>
      <c r="L1" s="111" t="s">
        <v>140</v>
      </c>
      <c r="M1" s="111" t="s">
        <v>141</v>
      </c>
      <c r="N1" s="111" t="s">
        <v>142</v>
      </c>
      <c r="O1" s="111" t="s">
        <v>143</v>
      </c>
      <c r="P1" s="111" t="s">
        <v>144</v>
      </c>
      <c r="Q1" s="112" t="s">
        <v>145</v>
      </c>
      <c r="R1" s="111" t="s">
        <v>146</v>
      </c>
      <c r="S1" s="112" t="s">
        <v>147</v>
      </c>
      <c r="T1" s="113" t="s">
        <v>148</v>
      </c>
      <c r="U1" s="114" t="s">
        <v>149</v>
      </c>
      <c r="V1" s="115" t="s">
        <v>150</v>
      </c>
      <c r="W1" s="114" t="s">
        <v>151</v>
      </c>
      <c r="X1" s="114" t="s">
        <v>152</v>
      </c>
      <c r="Y1" s="114" t="s">
        <v>153</v>
      </c>
      <c r="Z1" s="116" t="s">
        <v>154</v>
      </c>
      <c r="AB1" s="123" t="s">
        <v>164</v>
      </c>
    </row>
    <row r="2" spans="1:28" x14ac:dyDescent="0.3">
      <c r="A2" t="str">
        <f>CONCATENATE(B2,"_",C2)</f>
        <v>CC-BurnsHarbor-IN_Windbox Scrubber</v>
      </c>
      <c r="B2" s="117" t="s">
        <v>155</v>
      </c>
      <c r="C2" s="117" t="s">
        <v>156</v>
      </c>
      <c r="D2" s="117" t="s">
        <v>127</v>
      </c>
      <c r="E2" s="117" t="s">
        <v>157</v>
      </c>
      <c r="F2" s="118" t="s">
        <v>158</v>
      </c>
      <c r="G2" s="118" t="s">
        <v>159</v>
      </c>
      <c r="H2" s="118">
        <v>1</v>
      </c>
      <c r="I2" s="119">
        <v>44677</v>
      </c>
      <c r="J2" s="120">
        <v>506535.4</v>
      </c>
      <c r="K2" s="120">
        <v>452829.8</v>
      </c>
      <c r="L2" s="121">
        <v>77.138999999999996</v>
      </c>
      <c r="M2" s="120">
        <v>2.1843332607329997</v>
      </c>
      <c r="N2" s="121">
        <v>6.0266000000000002</v>
      </c>
      <c r="O2" s="121">
        <v>93.46</v>
      </c>
      <c r="P2" s="121">
        <v>16.100000000000001</v>
      </c>
      <c r="Q2" s="121">
        <v>4.4000000000000004</v>
      </c>
      <c r="R2" s="121">
        <v>37.369999999999997</v>
      </c>
      <c r="S2" s="121">
        <v>97.2</v>
      </c>
      <c r="T2" s="117">
        <v>68.650556327828454</v>
      </c>
      <c r="U2" s="122">
        <v>69.925495231059571</v>
      </c>
      <c r="V2" s="122">
        <v>0.11600000000000001</v>
      </c>
      <c r="W2" s="122">
        <v>0.11757142857142858</v>
      </c>
      <c r="X2" s="122">
        <v>4.0814890397945184E-4</v>
      </c>
      <c r="Y2" s="122">
        <v>4.6326356364864398E-4</v>
      </c>
      <c r="Z2" s="118" t="s">
        <v>160</v>
      </c>
      <c r="AB2" s="34">
        <f>X2/T2</f>
        <v>5.9453109459216869E-6</v>
      </c>
    </row>
    <row r="3" spans="1:28" x14ac:dyDescent="0.3">
      <c r="A3" t="str">
        <f t="shared" ref="A3:A15" si="0">CONCATENATE(B3,"_",C3)</f>
        <v>CC-BurnsHarbor-IN_Windbox Scrubber</v>
      </c>
      <c r="B3" s="117" t="s">
        <v>155</v>
      </c>
      <c r="C3" s="117" t="s">
        <v>156</v>
      </c>
      <c r="D3" s="117" t="s">
        <v>127</v>
      </c>
      <c r="E3" s="117" t="s">
        <v>157</v>
      </c>
      <c r="F3" s="118" t="s">
        <v>158</v>
      </c>
      <c r="G3" s="118" t="s">
        <v>159</v>
      </c>
      <c r="H3" s="118">
        <v>2</v>
      </c>
      <c r="I3" s="119">
        <v>44677</v>
      </c>
      <c r="J3" s="120">
        <v>509243.3</v>
      </c>
      <c r="K3" s="120">
        <v>454774.4</v>
      </c>
      <c r="L3" s="121">
        <v>77.497</v>
      </c>
      <c r="M3" s="120">
        <v>2.1944706919589998</v>
      </c>
      <c r="N3" s="121">
        <v>6.3423999999999996</v>
      </c>
      <c r="O3" s="121">
        <v>93.75</v>
      </c>
      <c r="P3" s="121">
        <v>16.3</v>
      </c>
      <c r="Q3" s="121">
        <v>4.2</v>
      </c>
      <c r="R3" s="121">
        <v>37.57</v>
      </c>
      <c r="S3" s="121">
        <v>97.2</v>
      </c>
      <c r="T3" s="117">
        <v>68.421721140069025</v>
      </c>
      <c r="U3" s="122"/>
      <c r="V3" s="122">
        <v>0.11600000000000001</v>
      </c>
      <c r="W3" s="122"/>
      <c r="X3" s="122">
        <v>4.1686132173788051E-4</v>
      </c>
      <c r="Y3" s="122"/>
      <c r="Z3" s="118" t="s">
        <v>160</v>
      </c>
      <c r="AB3" s="34">
        <f t="shared" ref="AB3:AB15" si="1">X3/T3</f>
        <v>6.0925290213688996E-6</v>
      </c>
    </row>
    <row r="4" spans="1:28" x14ac:dyDescent="0.3">
      <c r="A4" t="str">
        <f t="shared" si="0"/>
        <v>CC-BurnsHarbor-IN_Windbox Scrubber</v>
      </c>
      <c r="B4" s="117" t="s">
        <v>155</v>
      </c>
      <c r="C4" s="117" t="s">
        <v>156</v>
      </c>
      <c r="D4" s="117" t="s">
        <v>127</v>
      </c>
      <c r="E4" s="117" t="s">
        <v>157</v>
      </c>
      <c r="F4" s="118" t="s">
        <v>158</v>
      </c>
      <c r="G4" s="118" t="s">
        <v>159</v>
      </c>
      <c r="H4" s="118">
        <v>3</v>
      </c>
      <c r="I4" s="119">
        <v>44677</v>
      </c>
      <c r="J4" s="120">
        <v>508297.5</v>
      </c>
      <c r="K4" s="120">
        <v>453053.1</v>
      </c>
      <c r="L4" s="121">
        <v>77.248000000000005</v>
      </c>
      <c r="M4" s="120">
        <v>2.1874197970560001</v>
      </c>
      <c r="N4" s="121">
        <v>6.6614000000000004</v>
      </c>
      <c r="O4" s="121">
        <v>94.29</v>
      </c>
      <c r="P4" s="121">
        <v>16.600000000000001</v>
      </c>
      <c r="Q4" s="121">
        <v>4.0999999999999996</v>
      </c>
      <c r="R4" s="121">
        <v>37.5</v>
      </c>
      <c r="S4" s="121">
        <v>97.2</v>
      </c>
      <c r="T4" s="117">
        <v>68.650556327828454</v>
      </c>
      <c r="U4" s="122"/>
      <c r="V4" s="122">
        <v>0.11600000000000001</v>
      </c>
      <c r="W4" s="122"/>
      <c r="X4" s="122">
        <v>5.7605402989521781E-4</v>
      </c>
      <c r="Y4" s="122"/>
      <c r="Z4" s="118" t="s">
        <v>160</v>
      </c>
      <c r="AB4" s="34">
        <f t="shared" si="1"/>
        <v>8.3911050501087687E-6</v>
      </c>
    </row>
    <row r="5" spans="1:28" x14ac:dyDescent="0.3">
      <c r="A5" t="str">
        <f t="shared" si="0"/>
        <v>CC-BurnsHarbor-IN_Windbox Scrubber</v>
      </c>
      <c r="B5" s="117" t="s">
        <v>155</v>
      </c>
      <c r="C5" s="117" t="s">
        <v>156</v>
      </c>
      <c r="D5" s="117" t="s">
        <v>127</v>
      </c>
      <c r="E5" s="117" t="s">
        <v>157</v>
      </c>
      <c r="F5" s="118" t="s">
        <v>158</v>
      </c>
      <c r="G5" s="118" t="s">
        <v>159</v>
      </c>
      <c r="H5" s="118">
        <v>4</v>
      </c>
      <c r="I5" s="119">
        <v>44678</v>
      </c>
      <c r="J5" s="120">
        <v>509110.8</v>
      </c>
      <c r="K5" s="120">
        <v>449688.7</v>
      </c>
      <c r="L5" s="121">
        <v>76.885000000000005</v>
      </c>
      <c r="M5" s="120">
        <v>2.1771407815949999</v>
      </c>
      <c r="N5" s="121">
        <v>6.3360000000000003</v>
      </c>
      <c r="O5" s="121">
        <v>95.79</v>
      </c>
      <c r="P5" s="121">
        <v>16.8</v>
      </c>
      <c r="Q5" s="121">
        <v>4.0999999999999996</v>
      </c>
      <c r="R5" s="121">
        <v>37.56</v>
      </c>
      <c r="S5" s="121">
        <v>97.5</v>
      </c>
      <c r="T5" s="117">
        <v>69.337061891106757</v>
      </c>
      <c r="U5" s="122"/>
      <c r="V5" s="122">
        <v>0.11600000000000001</v>
      </c>
      <c r="W5" s="122"/>
      <c r="X5" s="122">
        <v>4.3481520353849619E-4</v>
      </c>
      <c r="Y5" s="122"/>
      <c r="Z5" s="118" t="s">
        <v>160</v>
      </c>
      <c r="AB5" s="34">
        <f t="shared" si="1"/>
        <v>6.2710358887339307E-6</v>
      </c>
    </row>
    <row r="6" spans="1:28" x14ac:dyDescent="0.3">
      <c r="A6" t="str">
        <f t="shared" si="0"/>
        <v>CC-BurnsHarbor-IN_Windbox Scrubber</v>
      </c>
      <c r="B6" s="117" t="s">
        <v>155</v>
      </c>
      <c r="C6" s="117" t="s">
        <v>156</v>
      </c>
      <c r="D6" s="117" t="s">
        <v>127</v>
      </c>
      <c r="E6" s="117" t="s">
        <v>157</v>
      </c>
      <c r="F6" s="118" t="s">
        <v>158</v>
      </c>
      <c r="G6" s="118" t="s">
        <v>159</v>
      </c>
      <c r="H6" s="118">
        <v>5</v>
      </c>
      <c r="I6" s="119">
        <v>44678</v>
      </c>
      <c r="J6" s="120">
        <v>505451</v>
      </c>
      <c r="K6" s="120">
        <v>447117.7</v>
      </c>
      <c r="L6" s="121">
        <v>76.484999999999999</v>
      </c>
      <c r="M6" s="120">
        <v>2.1658140427950001</v>
      </c>
      <c r="N6" s="121">
        <v>6.1452999999999998</v>
      </c>
      <c r="O6" s="121">
        <v>95.38</v>
      </c>
      <c r="P6" s="121">
        <v>16.2</v>
      </c>
      <c r="Q6" s="121">
        <v>4.8</v>
      </c>
      <c r="R6" s="121">
        <v>37.29</v>
      </c>
      <c r="S6" s="121">
        <v>97.6</v>
      </c>
      <c r="T6" s="117">
        <v>69.337061891106757</v>
      </c>
      <c r="U6" s="122"/>
      <c r="V6" s="122">
        <v>0.11600000000000001</v>
      </c>
      <c r="W6" s="122"/>
      <c r="X6" s="122">
        <v>4.2810746973723067E-4</v>
      </c>
      <c r="Y6" s="122"/>
      <c r="Z6" s="118" t="s">
        <v>160</v>
      </c>
      <c r="AB6" s="34">
        <f t="shared" si="1"/>
        <v>6.1742949306039196E-6</v>
      </c>
    </row>
    <row r="7" spans="1:28" x14ac:dyDescent="0.3">
      <c r="A7" t="str">
        <f t="shared" si="0"/>
        <v>CC-BurnsHarbor-IN_Windbox Scrubber</v>
      </c>
      <c r="B7" s="117" t="s">
        <v>155</v>
      </c>
      <c r="C7" s="117" t="s">
        <v>156</v>
      </c>
      <c r="D7" s="117" t="s">
        <v>127</v>
      </c>
      <c r="E7" s="117" t="s">
        <v>157</v>
      </c>
      <c r="F7" s="118" t="s">
        <v>158</v>
      </c>
      <c r="G7" s="118" t="s">
        <v>159</v>
      </c>
      <c r="H7" s="118">
        <v>6</v>
      </c>
      <c r="I7" s="119">
        <v>44678</v>
      </c>
      <c r="J7" s="120">
        <v>506264.3</v>
      </c>
      <c r="K7" s="120">
        <v>448267.7</v>
      </c>
      <c r="L7" s="121">
        <v>76.518000000000001</v>
      </c>
      <c r="M7" s="120">
        <v>2.1667484987460002</v>
      </c>
      <c r="N7" s="121">
        <v>5.5532000000000004</v>
      </c>
      <c r="O7" s="121">
        <v>95.67</v>
      </c>
      <c r="P7" s="121">
        <v>16.600000000000001</v>
      </c>
      <c r="Q7" s="121">
        <v>4.2</v>
      </c>
      <c r="R7" s="121">
        <v>37.35</v>
      </c>
      <c r="S7" s="121">
        <v>97.4</v>
      </c>
      <c r="T7" s="117">
        <v>69.337061891106757</v>
      </c>
      <c r="U7" s="122"/>
      <c r="V7" s="122">
        <v>0.11600000000000001</v>
      </c>
      <c r="W7" s="122"/>
      <c r="X7" s="122">
        <v>5.365650585133448E-4</v>
      </c>
      <c r="Y7" s="122"/>
      <c r="Z7" s="118" t="s">
        <v>160</v>
      </c>
      <c r="AB7" s="34">
        <f t="shared" si="1"/>
        <v>7.7385029575671311E-6</v>
      </c>
    </row>
    <row r="8" spans="1:28" x14ac:dyDescent="0.3">
      <c r="A8" t="str">
        <f t="shared" si="0"/>
        <v>CC-BurnsHarbor-IN_Windbox Scrubber</v>
      </c>
      <c r="B8" s="117" t="s">
        <v>155</v>
      </c>
      <c r="C8" s="117" t="s">
        <v>156</v>
      </c>
      <c r="D8" s="117" t="s">
        <v>127</v>
      </c>
      <c r="E8" s="117" t="s">
        <v>157</v>
      </c>
      <c r="F8" s="118" t="s">
        <v>158</v>
      </c>
      <c r="G8" s="118" t="s">
        <v>159</v>
      </c>
      <c r="H8" s="118">
        <v>7</v>
      </c>
      <c r="I8" s="119">
        <v>44683</v>
      </c>
      <c r="J8" s="120">
        <v>513583.8</v>
      </c>
      <c r="K8" s="120">
        <v>447515.1</v>
      </c>
      <c r="L8" s="121">
        <v>79.346000000000004</v>
      </c>
      <c r="M8" s="120">
        <v>2.246828542062</v>
      </c>
      <c r="N8" s="121">
        <v>7.2073999999999998</v>
      </c>
      <c r="O8" s="121">
        <v>97.5</v>
      </c>
      <c r="P8" s="121">
        <v>17.399999999999999</v>
      </c>
      <c r="Q8" s="121">
        <v>3.9</v>
      </c>
      <c r="R8" s="121">
        <v>37.89</v>
      </c>
      <c r="S8" s="121">
        <v>101.2</v>
      </c>
      <c r="T8" s="117">
        <v>75.744447148370725</v>
      </c>
      <c r="U8" s="122"/>
      <c r="V8" s="122">
        <v>0.127</v>
      </c>
      <c r="W8" s="122"/>
      <c r="X8" s="122">
        <v>4.4229295813888697E-4</v>
      </c>
      <c r="Y8" s="122"/>
      <c r="Z8" s="118" t="s">
        <v>161</v>
      </c>
      <c r="AB8" s="34">
        <f t="shared" si="1"/>
        <v>5.839278980708763E-6</v>
      </c>
    </row>
    <row r="9" spans="1:28" x14ac:dyDescent="0.3">
      <c r="A9" t="str">
        <f t="shared" si="0"/>
        <v>USS-Gary-IN_Sinter Plant Windbox Stack No. 2</v>
      </c>
      <c r="B9" s="117" t="s">
        <v>162</v>
      </c>
      <c r="C9" s="117" t="s">
        <v>163</v>
      </c>
      <c r="D9" s="117" t="s">
        <v>127</v>
      </c>
      <c r="E9" s="117" t="s">
        <v>157</v>
      </c>
      <c r="F9" s="118" t="s">
        <v>158</v>
      </c>
      <c r="G9" s="118" t="s">
        <v>159</v>
      </c>
      <c r="H9" s="118">
        <v>1</v>
      </c>
      <c r="I9" s="119">
        <v>44692</v>
      </c>
      <c r="J9" s="120">
        <v>479692.4</v>
      </c>
      <c r="K9" s="120">
        <v>351380.7</v>
      </c>
      <c r="L9" s="121">
        <v>85.067999999999998</v>
      </c>
      <c r="M9" s="120">
        <v>2.4088575405959998</v>
      </c>
      <c r="N9" s="121">
        <v>4.4436999999999998</v>
      </c>
      <c r="O9" s="121">
        <v>220.42</v>
      </c>
      <c r="P9" s="121">
        <v>19.2</v>
      </c>
      <c r="Q9" s="121">
        <v>1.6</v>
      </c>
      <c r="R9" s="121">
        <v>84.13</v>
      </c>
      <c r="S9" s="121">
        <v>102.5</v>
      </c>
      <c r="T9" s="117">
        <v>62.243171070564465</v>
      </c>
      <c r="U9" s="122">
        <v>62.831604410517279</v>
      </c>
      <c r="V9" s="122">
        <v>8.2000000000000003E-2</v>
      </c>
      <c r="W9" s="122">
        <v>8.2828571428571446E-2</v>
      </c>
      <c r="X9" s="122">
        <v>9.5017381228273468E-4</v>
      </c>
      <c r="Y9" s="122">
        <v>1.0016771799187501E-3</v>
      </c>
      <c r="Z9" s="118" t="s">
        <v>160</v>
      </c>
      <c r="AB9" s="34">
        <f t="shared" si="1"/>
        <v>1.5265510994058001E-5</v>
      </c>
    </row>
    <row r="10" spans="1:28" x14ac:dyDescent="0.3">
      <c r="A10" t="str">
        <f t="shared" si="0"/>
        <v>USS-Gary-IN_Sinter Plant Windbox Stack No. 2</v>
      </c>
      <c r="B10" s="117" t="s">
        <v>162</v>
      </c>
      <c r="C10" s="117" t="s">
        <v>163</v>
      </c>
      <c r="D10" s="117" t="s">
        <v>127</v>
      </c>
      <c r="E10" s="117" t="s">
        <v>157</v>
      </c>
      <c r="F10" s="118" t="s">
        <v>158</v>
      </c>
      <c r="G10" s="118" t="s">
        <v>159</v>
      </c>
      <c r="H10" s="118">
        <v>2</v>
      </c>
      <c r="I10" s="119">
        <v>44692</v>
      </c>
      <c r="J10" s="120">
        <v>476898.6</v>
      </c>
      <c r="K10" s="120">
        <v>348196.7</v>
      </c>
      <c r="L10" s="121">
        <v>84.426000000000002</v>
      </c>
      <c r="M10" s="120">
        <v>2.3906781248220002</v>
      </c>
      <c r="N10" s="121">
        <v>4.8775000000000004</v>
      </c>
      <c r="O10" s="121">
        <v>219.5</v>
      </c>
      <c r="P10" s="121">
        <v>19.100000000000001</v>
      </c>
      <c r="Q10" s="121">
        <v>1.6</v>
      </c>
      <c r="R10" s="121">
        <v>83.64</v>
      </c>
      <c r="S10" s="121">
        <v>102.7</v>
      </c>
      <c r="T10" s="117">
        <v>62.700841446083317</v>
      </c>
      <c r="U10" s="122"/>
      <c r="V10" s="122">
        <v>8.1799999999999998E-2</v>
      </c>
      <c r="W10" s="122"/>
      <c r="X10" s="122">
        <v>9.4895591647331783E-4</v>
      </c>
      <c r="Y10" s="122"/>
      <c r="Z10" s="118" t="s">
        <v>160</v>
      </c>
      <c r="AB10" s="34">
        <f t="shared" si="1"/>
        <v>1.5134659991594028E-5</v>
      </c>
    </row>
    <row r="11" spans="1:28" x14ac:dyDescent="0.3">
      <c r="A11" t="str">
        <f t="shared" si="0"/>
        <v>USS-Gary-IN_Sinter Plant Windbox Stack No. 2</v>
      </c>
      <c r="B11" s="117" t="s">
        <v>162</v>
      </c>
      <c r="C11" s="117" t="s">
        <v>163</v>
      </c>
      <c r="D11" s="117" t="s">
        <v>127</v>
      </c>
      <c r="E11" s="117" t="s">
        <v>157</v>
      </c>
      <c r="F11" s="118" t="s">
        <v>158</v>
      </c>
      <c r="G11" s="118" t="s">
        <v>159</v>
      </c>
      <c r="H11" s="118">
        <v>3</v>
      </c>
      <c r="I11" s="119">
        <v>44692</v>
      </c>
      <c r="J11" s="120">
        <v>477753.8</v>
      </c>
      <c r="K11" s="120">
        <v>352231.6</v>
      </c>
      <c r="L11" s="121">
        <v>84.878</v>
      </c>
      <c r="M11" s="120">
        <v>2.4034773396659999</v>
      </c>
      <c r="N11" s="121">
        <v>3.9493999999999998</v>
      </c>
      <c r="O11" s="121">
        <v>219.5</v>
      </c>
      <c r="P11" s="121">
        <v>19.100000000000001</v>
      </c>
      <c r="Q11" s="121">
        <v>1.6</v>
      </c>
      <c r="R11" s="121">
        <v>83.79</v>
      </c>
      <c r="S11" s="121">
        <v>102.1</v>
      </c>
      <c r="T11" s="117">
        <v>62.472006258323901</v>
      </c>
      <c r="U11" s="122"/>
      <c r="V11" s="122">
        <v>8.2299999999999998E-2</v>
      </c>
      <c r="W11" s="122"/>
      <c r="X11" s="122">
        <v>9.5475638051044083E-4</v>
      </c>
      <c r="Y11" s="122"/>
      <c r="Z11" s="118" t="s">
        <v>160</v>
      </c>
      <c r="AB11" s="34">
        <f t="shared" si="1"/>
        <v>1.528294731823547E-5</v>
      </c>
    </row>
    <row r="12" spans="1:28" x14ac:dyDescent="0.3">
      <c r="A12" t="str">
        <f t="shared" si="0"/>
        <v>USS-Gary-IN_Sinter Plant Windbox Stack No. 2</v>
      </c>
      <c r="B12" s="117" t="s">
        <v>162</v>
      </c>
      <c r="C12" s="117" t="s">
        <v>163</v>
      </c>
      <c r="D12" s="117" t="s">
        <v>127</v>
      </c>
      <c r="E12" s="117" t="s">
        <v>157</v>
      </c>
      <c r="F12" s="118" t="s">
        <v>158</v>
      </c>
      <c r="G12" s="118" t="s">
        <v>159</v>
      </c>
      <c r="H12" s="118">
        <v>4</v>
      </c>
      <c r="I12" s="119">
        <v>44694</v>
      </c>
      <c r="J12" s="120">
        <v>478552.1</v>
      </c>
      <c r="K12" s="120">
        <v>353970.8</v>
      </c>
      <c r="L12" s="121">
        <v>84.025000000000006</v>
      </c>
      <c r="M12" s="120">
        <v>2.3793230691750002</v>
      </c>
      <c r="N12" s="121">
        <v>2.8881999999999999</v>
      </c>
      <c r="O12" s="121">
        <v>221.29</v>
      </c>
      <c r="P12" s="121">
        <v>19.100000000000001</v>
      </c>
      <c r="Q12" s="121">
        <v>1.3</v>
      </c>
      <c r="R12" s="121">
        <v>83.93</v>
      </c>
      <c r="S12" s="121">
        <v>100.5</v>
      </c>
      <c r="T12" s="117">
        <v>62.929676633842753</v>
      </c>
      <c r="U12" s="122"/>
      <c r="V12" s="122">
        <v>8.3599999999999994E-2</v>
      </c>
      <c r="W12" s="122"/>
      <c r="X12" s="122">
        <v>1.2421991084695394E-3</v>
      </c>
      <c r="Y12" s="122"/>
      <c r="Z12" s="118" t="s">
        <v>160</v>
      </c>
      <c r="AB12" s="34">
        <f t="shared" si="1"/>
        <v>1.9739480240734321E-5</v>
      </c>
    </row>
    <row r="13" spans="1:28" x14ac:dyDescent="0.3">
      <c r="A13" t="str">
        <f t="shared" si="0"/>
        <v>USS-Gary-IN_Sinter Plant Windbox Stack No. 2</v>
      </c>
      <c r="B13" s="117" t="s">
        <v>162</v>
      </c>
      <c r="C13" s="117" t="s">
        <v>163</v>
      </c>
      <c r="D13" s="117" t="s">
        <v>127</v>
      </c>
      <c r="E13" s="117" t="s">
        <v>157</v>
      </c>
      <c r="F13" s="118" t="s">
        <v>158</v>
      </c>
      <c r="G13" s="118" t="s">
        <v>159</v>
      </c>
      <c r="H13" s="118">
        <v>5</v>
      </c>
      <c r="I13" s="119">
        <v>44694</v>
      </c>
      <c r="J13" s="120">
        <v>479350.3</v>
      </c>
      <c r="K13" s="120">
        <v>352845.9</v>
      </c>
      <c r="L13" s="121">
        <v>83.98</v>
      </c>
      <c r="M13" s="120">
        <v>2.3780488110600002</v>
      </c>
      <c r="N13" s="121">
        <v>3.3323999999999998</v>
      </c>
      <c r="O13" s="121">
        <v>221.5</v>
      </c>
      <c r="P13" s="121">
        <v>18.600000000000001</v>
      </c>
      <c r="Q13" s="121">
        <v>1.6</v>
      </c>
      <c r="R13" s="121">
        <v>84.07</v>
      </c>
      <c r="S13" s="121">
        <v>100.8</v>
      </c>
      <c r="T13" s="117">
        <v>63.158511821602175</v>
      </c>
      <c r="U13" s="122"/>
      <c r="V13" s="122">
        <v>8.3400000000000002E-2</v>
      </c>
      <c r="W13" s="122"/>
      <c r="X13" s="122">
        <v>1.0803108808290155E-3</v>
      </c>
      <c r="Y13" s="122"/>
      <c r="Z13" s="118" t="s">
        <v>160</v>
      </c>
      <c r="AB13" s="34">
        <f t="shared" si="1"/>
        <v>1.7104755157633648E-5</v>
      </c>
    </row>
    <row r="14" spans="1:28" x14ac:dyDescent="0.3">
      <c r="A14" t="str">
        <f t="shared" si="0"/>
        <v>USS-Gary-IN_Sinter Plant Windbox Stack No. 2</v>
      </c>
      <c r="B14" s="117" t="s">
        <v>162</v>
      </c>
      <c r="C14" s="117" t="s">
        <v>163</v>
      </c>
      <c r="D14" s="117" t="s">
        <v>127</v>
      </c>
      <c r="E14" s="117" t="s">
        <v>157</v>
      </c>
      <c r="F14" s="118" t="s">
        <v>158</v>
      </c>
      <c r="G14" s="118" t="s">
        <v>159</v>
      </c>
      <c r="H14" s="118">
        <v>6</v>
      </c>
      <c r="I14" s="119">
        <v>44694</v>
      </c>
      <c r="J14" s="120">
        <v>475302</v>
      </c>
      <c r="K14" s="120">
        <v>351256.8</v>
      </c>
      <c r="L14" s="121">
        <v>83.42</v>
      </c>
      <c r="M14" s="120">
        <v>2.3621913767399998</v>
      </c>
      <c r="N14" s="121">
        <v>2.9413</v>
      </c>
      <c r="O14" s="121">
        <v>221.54</v>
      </c>
      <c r="P14" s="121">
        <v>18.7</v>
      </c>
      <c r="Q14" s="121">
        <v>1.7</v>
      </c>
      <c r="R14" s="121">
        <v>83.36</v>
      </c>
      <c r="S14" s="121">
        <v>100.6</v>
      </c>
      <c r="T14" s="117">
        <v>63.387347009361598</v>
      </c>
      <c r="U14" s="122"/>
      <c r="V14" s="122">
        <v>8.3500000000000005E-2</v>
      </c>
      <c r="W14" s="122"/>
      <c r="X14" s="122">
        <v>9.6867749419953604E-4</v>
      </c>
      <c r="Y14" s="122"/>
      <c r="Z14" s="118" t="s">
        <v>160</v>
      </c>
      <c r="AB14" s="34">
        <f t="shared" si="1"/>
        <v>1.5281874694274132E-5</v>
      </c>
    </row>
    <row r="15" spans="1:28" x14ac:dyDescent="0.3">
      <c r="A15" t="str">
        <f t="shared" si="0"/>
        <v>USS-Gary-IN_Sinter Plant Windbox Stack No. 2</v>
      </c>
      <c r="B15" s="117" t="s">
        <v>162</v>
      </c>
      <c r="C15" s="117" t="s">
        <v>163</v>
      </c>
      <c r="D15" s="117" t="s">
        <v>127</v>
      </c>
      <c r="E15" s="117" t="s">
        <v>157</v>
      </c>
      <c r="F15" s="118" t="s">
        <v>158</v>
      </c>
      <c r="G15" s="118" t="s">
        <v>159</v>
      </c>
      <c r="H15" s="118">
        <v>7</v>
      </c>
      <c r="I15" s="119">
        <v>44694</v>
      </c>
      <c r="J15" s="120">
        <v>480946.8</v>
      </c>
      <c r="K15" s="120">
        <v>352875.6</v>
      </c>
      <c r="L15" s="121">
        <v>84.197999999999993</v>
      </c>
      <c r="M15" s="120">
        <v>2.3842218837059996</v>
      </c>
      <c r="N15" s="121">
        <v>3.4914000000000001</v>
      </c>
      <c r="O15" s="121">
        <v>222.58</v>
      </c>
      <c r="P15" s="121">
        <v>19.100000000000001</v>
      </c>
      <c r="Q15" s="121">
        <v>1.6</v>
      </c>
      <c r="R15" s="121">
        <v>84.35</v>
      </c>
      <c r="S15" s="121">
        <v>101.1</v>
      </c>
      <c r="T15" s="117">
        <v>62.929676633842753</v>
      </c>
      <c r="U15" s="122"/>
      <c r="V15" s="122">
        <v>8.3199999999999996E-2</v>
      </c>
      <c r="W15" s="122"/>
      <c r="X15" s="122">
        <v>8.6666666666666663E-4</v>
      </c>
      <c r="Y15" s="122"/>
      <c r="Z15" s="118" t="s">
        <v>160</v>
      </c>
      <c r="AB15" s="34">
        <f t="shared" si="1"/>
        <v>1.3771986652805787E-5</v>
      </c>
    </row>
  </sheetData>
  <sheetProtection algorithmName="SHA-512" hashValue="rQkCRU6usidhJXHqPK65LbgzWP2Z0wcspuglH000YzkhbvYEaTeCD1FB0Qin2XGhWZgl9nQlXiOZLmnZyKwr2A==" saltValue="yljtiBhqSyHZFCN8KUZI4A==" spinCount="100000" sheet="1" objects="1" scenarios="1"/>
  <dataValidations count="1">
    <dataValidation type="list" allowBlank="1" showInputMessage="1" showErrorMessage="1" sqref="G2:G8" xr:uid="{525578D9-6669-4DC0-AA99-ACB4D3FC4D9F}">
      <formula1>"2011 ICR, in lieu of 2011 ICR, 2022 ICR, in lieu of 2022 ICR, not in report"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94041-DA1E-400C-81DE-755751F832A6}">
  <dimension ref="A1:F3"/>
  <sheetViews>
    <sheetView workbookViewId="0">
      <selection activeCell="F10" sqref="F10"/>
    </sheetView>
  </sheetViews>
  <sheetFormatPr defaultRowHeight="14.4" x14ac:dyDescent="0.3"/>
  <cols>
    <col min="1" max="1" width="17.33203125" bestFit="1" customWidth="1"/>
    <col min="2" max="2" width="28.88671875" bestFit="1" customWidth="1"/>
    <col min="3" max="3" width="18.33203125" bestFit="1" customWidth="1"/>
    <col min="4" max="4" width="16.109375" bestFit="1" customWidth="1"/>
    <col min="5" max="5" width="17.77734375" customWidth="1"/>
  </cols>
  <sheetData>
    <row r="1" spans="1:6" ht="53.4" x14ac:dyDescent="0.3">
      <c r="A1" s="106" t="s">
        <v>130</v>
      </c>
      <c r="B1" s="107" t="s">
        <v>131</v>
      </c>
      <c r="C1" s="107" t="s">
        <v>132</v>
      </c>
      <c r="D1" s="107" t="s">
        <v>133</v>
      </c>
      <c r="E1" s="114" t="s">
        <v>153</v>
      </c>
      <c r="F1" s="136" t="s">
        <v>191</v>
      </c>
    </row>
    <row r="2" spans="1:6" x14ac:dyDescent="0.3">
      <c r="A2" s="117" t="s">
        <v>155</v>
      </c>
      <c r="B2" s="117" t="s">
        <v>156</v>
      </c>
      <c r="C2" s="117" t="s">
        <v>127</v>
      </c>
      <c r="D2" s="117" t="s">
        <v>157</v>
      </c>
      <c r="E2" s="122">
        <v>4.6326356364864409E-4</v>
      </c>
      <c r="F2" s="118">
        <v>1</v>
      </c>
    </row>
    <row r="3" spans="1:6" x14ac:dyDescent="0.3">
      <c r="A3" s="117" t="s">
        <v>162</v>
      </c>
      <c r="B3" s="117" t="s">
        <v>163</v>
      </c>
      <c r="C3" s="117" t="s">
        <v>127</v>
      </c>
      <c r="D3" s="117" t="s">
        <v>157</v>
      </c>
      <c r="E3" s="122">
        <v>1.0016771799187501E-3</v>
      </c>
      <c r="F3" s="118">
        <v>2</v>
      </c>
    </row>
  </sheetData>
  <sheetProtection algorithmName="SHA-512" hashValue="RZjaCLQVznLxmhoJ+6iBfXmq1SaBXPHWbVnAQ1emv9nJ2QzKUTwS4CAk5R62UHsBs1oG+VKCmiYMwU95eJquvA==" saltValue="vOzEJ3ePyQxaK1cta6HA3A==" spinCount="100000" sheet="1" objects="1" scenarios="1"/>
  <sortState xmlns:xlrd2="http://schemas.microsoft.com/office/spreadsheetml/2017/richdata2" ref="A2:E3">
    <sortCondition ref="E2:E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DD084-6C39-4315-B93A-4A2469341336}">
  <dimension ref="A2:P4"/>
  <sheetViews>
    <sheetView zoomScale="90" zoomScaleNormal="90" workbookViewId="0">
      <selection activeCell="K12" sqref="K12"/>
    </sheetView>
  </sheetViews>
  <sheetFormatPr defaultColWidth="8.88671875" defaultRowHeight="13.2" x14ac:dyDescent="0.25"/>
  <cols>
    <col min="1" max="1" width="24.44140625" style="98" customWidth="1"/>
    <col min="2" max="2" width="15.88671875" style="98" bestFit="1" customWidth="1"/>
    <col min="3" max="5" width="16.109375" style="98" bestFit="1" customWidth="1"/>
    <col min="6" max="6" width="11.5546875" style="98" customWidth="1"/>
    <col min="7" max="7" width="11.44140625" style="98" customWidth="1"/>
    <col min="8" max="9" width="11.109375" style="98" bestFit="1" customWidth="1"/>
    <col min="10" max="11" width="15.5546875" style="98" customWidth="1"/>
    <col min="12" max="12" width="8.5546875" style="98" customWidth="1"/>
    <col min="13" max="13" width="11.33203125" style="98" bestFit="1" customWidth="1"/>
    <col min="14" max="14" width="8.88671875" style="98"/>
    <col min="15" max="15" width="23.33203125" style="98" bestFit="1" customWidth="1"/>
    <col min="16" max="16" width="18.88671875" style="98" customWidth="1"/>
    <col min="17" max="16384" width="8.88671875" style="98"/>
  </cols>
  <sheetData>
    <row r="2" spans="1:16" ht="14.4" x14ac:dyDescent="0.3">
      <c r="A2" s="137" t="s">
        <v>110</v>
      </c>
      <c r="B2" s="137" t="s">
        <v>111</v>
      </c>
      <c r="C2" s="137" t="s">
        <v>112</v>
      </c>
      <c r="D2" s="103" t="s">
        <v>128</v>
      </c>
      <c r="E2" s="104"/>
      <c r="F2" s="104"/>
      <c r="G2" s="104"/>
      <c r="H2" s="105"/>
      <c r="I2" s="105"/>
      <c r="J2" s="94" t="s">
        <v>113</v>
      </c>
      <c r="K2" s="94" t="s">
        <v>114</v>
      </c>
      <c r="L2" s="95" t="s">
        <v>115</v>
      </c>
      <c r="M2" s="96" t="s">
        <v>116</v>
      </c>
      <c r="N2" s="96" t="s">
        <v>114</v>
      </c>
      <c r="O2" s="97" t="s">
        <v>117</v>
      </c>
      <c r="P2" s="97" t="s">
        <v>118</v>
      </c>
    </row>
    <row r="3" spans="1:16" x14ac:dyDescent="0.25">
      <c r="A3" s="137"/>
      <c r="B3" s="137"/>
      <c r="C3" s="137"/>
      <c r="D3" s="99" t="s">
        <v>119</v>
      </c>
      <c r="E3" s="99" t="s">
        <v>120</v>
      </c>
      <c r="F3" s="99" t="s">
        <v>121</v>
      </c>
      <c r="G3" s="99" t="s">
        <v>122</v>
      </c>
      <c r="H3" s="99" t="s">
        <v>123</v>
      </c>
      <c r="I3" s="99" t="s">
        <v>124</v>
      </c>
      <c r="J3" s="93"/>
      <c r="K3" s="93"/>
      <c r="L3" s="93"/>
      <c r="M3" s="93"/>
      <c r="N3" s="93"/>
      <c r="O3" s="93"/>
      <c r="P3" s="93"/>
    </row>
    <row r="4" spans="1:16" ht="14.4" x14ac:dyDescent="0.3">
      <c r="A4" s="33" t="s">
        <v>129</v>
      </c>
      <c r="B4" s="102">
        <v>60</v>
      </c>
      <c r="C4" s="102">
        <v>180</v>
      </c>
      <c r="D4" s="102">
        <v>180</v>
      </c>
      <c r="E4" s="102">
        <v>90</v>
      </c>
      <c r="F4" s="102">
        <v>60</v>
      </c>
      <c r="G4" s="102">
        <v>45</v>
      </c>
      <c r="H4" s="33"/>
      <c r="I4" s="33"/>
      <c r="J4" s="124">
        <f>AVERAGE(Data!AB2:AB15)</f>
        <v>1.1288090916024893E-5</v>
      </c>
      <c r="K4" s="100" t="s">
        <v>125</v>
      </c>
      <c r="L4" s="98">
        <v>2</v>
      </c>
      <c r="M4" s="101">
        <f>J4*E4</f>
        <v>1.0159281824422403E-3</v>
      </c>
      <c r="N4" t="s">
        <v>126</v>
      </c>
      <c r="O4" s="98" t="s">
        <v>127</v>
      </c>
    </row>
  </sheetData>
  <sheetProtection algorithmName="SHA-512" hashValue="jOSCglsgM18iR8HbwgXZgqrIuP3T60tF+KJs6Wq7WYP5LCnGwhOKiBjQhd/UWYgiV8Vwo71rn6LU3rgn5MAaYg==" saltValue="1igY/WJ/5oK8opgJ9lxtgg==" spinCount="100000" sheet="1" objects="1" scenarios="1"/>
  <mergeCells count="3">
    <mergeCell ref="A2:A3"/>
    <mergeCell ref="B2:B3"/>
    <mergeCell ref="C2:C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0011B-DE98-416E-AE13-975033EAB609}">
  <sheetPr>
    <tabColor rgb="FFFFC000"/>
  </sheetPr>
  <dimension ref="A1:BK52"/>
  <sheetViews>
    <sheetView zoomScaleNormal="100" workbookViewId="0">
      <selection activeCell="C14" sqref="C14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8" customWidth="1"/>
    <col min="5" max="5" width="19" bestFit="1" customWidth="1"/>
    <col min="6" max="6" width="18.10937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30"/>
      <c r="B1" s="65" t="s">
        <v>41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H1" s="78" t="s">
        <v>42</v>
      </c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</row>
    <row r="2" spans="1:63" ht="66" x14ac:dyDescent="0.3">
      <c r="A2" s="31" t="s">
        <v>43</v>
      </c>
      <c r="B2" s="75" t="s">
        <v>192</v>
      </c>
      <c r="C2" s="75"/>
      <c r="D2" s="75"/>
      <c r="E2" s="75"/>
      <c r="F2" s="75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H2" s="75" t="str">
        <f>IF(B2&gt;0,B2,"")</f>
        <v>CC-BurnsHarbor-IN_Windbox Scrubber</v>
      </c>
      <c r="AI2" s="75" t="str">
        <f t="shared" ref="AI2:BK2" si="0">IF(C2&gt;0,C2,"")</f>
        <v/>
      </c>
      <c r="AJ2" s="75" t="str">
        <f t="shared" si="0"/>
        <v/>
      </c>
      <c r="AK2" s="75" t="str">
        <f t="shared" si="0"/>
        <v/>
      </c>
      <c r="AL2" s="75" t="str">
        <f t="shared" si="0"/>
        <v/>
      </c>
      <c r="AM2" s="75" t="str">
        <f t="shared" si="0"/>
        <v/>
      </c>
      <c r="AN2" s="75" t="str">
        <f t="shared" si="0"/>
        <v/>
      </c>
      <c r="AO2" s="75" t="str">
        <f t="shared" si="0"/>
        <v/>
      </c>
      <c r="AP2" s="75" t="str">
        <f t="shared" si="0"/>
        <v/>
      </c>
      <c r="AQ2" s="75" t="str">
        <f t="shared" si="0"/>
        <v/>
      </c>
      <c r="AR2" s="75" t="str">
        <f t="shared" si="0"/>
        <v/>
      </c>
      <c r="AS2" s="75" t="str">
        <f t="shared" si="0"/>
        <v/>
      </c>
      <c r="AT2" s="75" t="str">
        <f t="shared" si="0"/>
        <v/>
      </c>
      <c r="AU2" s="75" t="str">
        <f t="shared" si="0"/>
        <v/>
      </c>
      <c r="AV2" s="75" t="str">
        <f t="shared" si="0"/>
        <v/>
      </c>
      <c r="AW2" s="75" t="str">
        <f t="shared" si="0"/>
        <v/>
      </c>
      <c r="AX2" s="75" t="str">
        <f t="shared" si="0"/>
        <v/>
      </c>
      <c r="AY2" s="75" t="str">
        <f t="shared" si="0"/>
        <v/>
      </c>
      <c r="AZ2" s="75" t="str">
        <f t="shared" si="0"/>
        <v/>
      </c>
      <c r="BA2" s="75" t="str">
        <f t="shared" si="0"/>
        <v/>
      </c>
      <c r="BB2" s="75" t="str">
        <f t="shared" si="0"/>
        <v/>
      </c>
      <c r="BC2" s="75" t="str">
        <f t="shared" si="0"/>
        <v/>
      </c>
      <c r="BD2" s="75" t="str">
        <f t="shared" si="0"/>
        <v/>
      </c>
      <c r="BE2" s="75" t="str">
        <f t="shared" si="0"/>
        <v/>
      </c>
      <c r="BF2" s="75" t="str">
        <f t="shared" si="0"/>
        <v/>
      </c>
      <c r="BG2" s="75" t="str">
        <f t="shared" si="0"/>
        <v/>
      </c>
      <c r="BH2" s="75" t="str">
        <f t="shared" si="0"/>
        <v/>
      </c>
      <c r="BI2" s="75" t="str">
        <f t="shared" si="0"/>
        <v/>
      </c>
      <c r="BJ2" s="75" t="str">
        <f t="shared" si="0"/>
        <v/>
      </c>
      <c r="BK2" s="75" t="str">
        <f t="shared" si="0"/>
        <v/>
      </c>
    </row>
    <row r="3" spans="1:63" x14ac:dyDescent="0.3">
      <c r="A3" s="57">
        <v>1</v>
      </c>
      <c r="B3" s="44">
        <v>4.0814890397945184E-4</v>
      </c>
      <c r="C3" s="44"/>
      <c r="D3" s="44"/>
      <c r="E3" s="44"/>
      <c r="F3" s="4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84"/>
      <c r="AG3" s="84"/>
      <c r="AH3" s="44">
        <f>IF(B3&gt;0,LN(B3),"")</f>
        <v>-7.803878489408131</v>
      </c>
      <c r="AI3" s="44" t="str">
        <f t="shared" ref="AI3:AX18" si="1">IF(C3&gt;0,LN(C3),"")</f>
        <v/>
      </c>
      <c r="AJ3" s="44" t="str">
        <f t="shared" si="1"/>
        <v/>
      </c>
      <c r="AK3" s="44" t="str">
        <f t="shared" si="1"/>
        <v/>
      </c>
      <c r="AL3" s="44" t="str">
        <f t="shared" si="1"/>
        <v/>
      </c>
      <c r="AM3" s="44" t="str">
        <f t="shared" si="1"/>
        <v/>
      </c>
      <c r="AN3" s="44" t="str">
        <f t="shared" si="1"/>
        <v/>
      </c>
      <c r="AO3" s="44" t="str">
        <f t="shared" si="1"/>
        <v/>
      </c>
      <c r="AP3" s="44" t="str">
        <f t="shared" si="1"/>
        <v/>
      </c>
      <c r="AQ3" s="44" t="str">
        <f t="shared" si="1"/>
        <v/>
      </c>
      <c r="AR3" s="44" t="str">
        <f t="shared" si="1"/>
        <v/>
      </c>
      <c r="AS3" s="44" t="str">
        <f t="shared" si="1"/>
        <v/>
      </c>
      <c r="AT3" s="44" t="str">
        <f t="shared" si="1"/>
        <v/>
      </c>
      <c r="AU3" s="44" t="str">
        <f t="shared" si="1"/>
        <v/>
      </c>
      <c r="AV3" s="44" t="str">
        <f t="shared" si="1"/>
        <v/>
      </c>
      <c r="AW3" s="44" t="str">
        <f t="shared" si="1"/>
        <v/>
      </c>
      <c r="AX3" s="44" t="str">
        <f t="shared" si="1"/>
        <v/>
      </c>
      <c r="AY3" s="44" t="str">
        <f t="shared" ref="AY3:BK22" si="2">IF(S3&gt;0,LN(S3),"")</f>
        <v/>
      </c>
      <c r="AZ3" s="44" t="str">
        <f t="shared" si="2"/>
        <v/>
      </c>
      <c r="BA3" s="44" t="str">
        <f t="shared" si="2"/>
        <v/>
      </c>
      <c r="BB3" s="44" t="str">
        <f t="shared" si="2"/>
        <v/>
      </c>
      <c r="BC3" s="44" t="str">
        <f t="shared" si="2"/>
        <v/>
      </c>
      <c r="BD3" s="44" t="str">
        <f t="shared" si="2"/>
        <v/>
      </c>
      <c r="BE3" s="44" t="str">
        <f t="shared" si="2"/>
        <v/>
      </c>
      <c r="BF3" s="44" t="str">
        <f t="shared" si="2"/>
        <v/>
      </c>
      <c r="BG3" s="44" t="str">
        <f t="shared" si="2"/>
        <v/>
      </c>
      <c r="BH3" s="44" t="str">
        <f t="shared" si="2"/>
        <v/>
      </c>
      <c r="BI3" s="44" t="str">
        <f t="shared" si="2"/>
        <v/>
      </c>
      <c r="BJ3" s="44" t="str">
        <f t="shared" si="2"/>
        <v/>
      </c>
      <c r="BK3" s="44" t="str">
        <f t="shared" si="2"/>
        <v/>
      </c>
    </row>
    <row r="4" spans="1:63" x14ac:dyDescent="0.3">
      <c r="A4" s="57">
        <v>2</v>
      </c>
      <c r="B4" s="44">
        <v>4.1686132173788051E-4</v>
      </c>
      <c r="C4" s="44"/>
      <c r="D4" s="44"/>
      <c r="E4" s="44"/>
      <c r="F4" s="44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84"/>
      <c r="AG4" s="84"/>
      <c r="AH4" s="44">
        <f t="shared" ref="AH4:AW33" si="3">IF(B4&gt;0,LN(B4),"")</f>
        <v>-7.7827569532560679</v>
      </c>
      <c r="AI4" s="44" t="str">
        <f t="shared" si="1"/>
        <v/>
      </c>
      <c r="AJ4" s="44" t="str">
        <f t="shared" si="1"/>
        <v/>
      </c>
      <c r="AK4" s="44" t="str">
        <f t="shared" si="1"/>
        <v/>
      </c>
      <c r="AL4" s="44" t="str">
        <f t="shared" si="1"/>
        <v/>
      </c>
      <c r="AM4" s="44" t="str">
        <f t="shared" si="1"/>
        <v/>
      </c>
      <c r="AN4" s="44" t="str">
        <f t="shared" si="1"/>
        <v/>
      </c>
      <c r="AO4" s="44" t="str">
        <f t="shared" si="1"/>
        <v/>
      </c>
      <c r="AP4" s="44" t="str">
        <f t="shared" si="1"/>
        <v/>
      </c>
      <c r="AQ4" s="44" t="str">
        <f t="shared" si="1"/>
        <v/>
      </c>
      <c r="AR4" s="44" t="str">
        <f t="shared" si="1"/>
        <v/>
      </c>
      <c r="AS4" s="44" t="str">
        <f t="shared" si="1"/>
        <v/>
      </c>
      <c r="AT4" s="44" t="str">
        <f t="shared" si="1"/>
        <v/>
      </c>
      <c r="AU4" s="44" t="str">
        <f t="shared" si="1"/>
        <v/>
      </c>
      <c r="AV4" s="44" t="str">
        <f t="shared" si="1"/>
        <v/>
      </c>
      <c r="AW4" s="44" t="str">
        <f t="shared" si="1"/>
        <v/>
      </c>
      <c r="AX4" s="44" t="str">
        <f t="shared" si="1"/>
        <v/>
      </c>
      <c r="AY4" s="44" t="str">
        <f t="shared" si="2"/>
        <v/>
      </c>
      <c r="AZ4" s="44" t="str">
        <f t="shared" si="2"/>
        <v/>
      </c>
      <c r="BA4" s="44" t="str">
        <f t="shared" si="2"/>
        <v/>
      </c>
      <c r="BB4" s="44" t="str">
        <f t="shared" si="2"/>
        <v/>
      </c>
      <c r="BC4" s="44" t="str">
        <f t="shared" si="2"/>
        <v/>
      </c>
      <c r="BD4" s="44" t="str">
        <f t="shared" si="2"/>
        <v/>
      </c>
      <c r="BE4" s="44" t="str">
        <f t="shared" si="2"/>
        <v/>
      </c>
      <c r="BF4" s="44" t="str">
        <f t="shared" si="2"/>
        <v/>
      </c>
      <c r="BG4" s="44" t="str">
        <f t="shared" si="2"/>
        <v/>
      </c>
      <c r="BH4" s="44" t="str">
        <f t="shared" si="2"/>
        <v/>
      </c>
      <c r="BI4" s="44" t="str">
        <f t="shared" si="2"/>
        <v/>
      </c>
      <c r="BJ4" s="44" t="str">
        <f t="shared" si="2"/>
        <v/>
      </c>
      <c r="BK4" s="44" t="str">
        <f t="shared" si="2"/>
        <v/>
      </c>
    </row>
    <row r="5" spans="1:63" x14ac:dyDescent="0.3">
      <c r="A5" s="57">
        <v>3</v>
      </c>
      <c r="B5" s="44">
        <v>5.7605402989521781E-4</v>
      </c>
      <c r="C5" s="44"/>
      <c r="D5" s="44"/>
      <c r="E5" s="44"/>
      <c r="F5" s="44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84"/>
      <c r="AG5" s="84"/>
      <c r="AH5" s="44">
        <f t="shared" si="3"/>
        <v>-7.4593090997660862</v>
      </c>
      <c r="AI5" s="44" t="str">
        <f t="shared" si="1"/>
        <v/>
      </c>
      <c r="AJ5" s="44" t="str">
        <f t="shared" si="1"/>
        <v/>
      </c>
      <c r="AK5" s="44" t="str">
        <f t="shared" si="1"/>
        <v/>
      </c>
      <c r="AL5" s="44" t="str">
        <f t="shared" si="1"/>
        <v/>
      </c>
      <c r="AM5" s="44" t="str">
        <f t="shared" si="1"/>
        <v/>
      </c>
      <c r="AN5" s="44" t="str">
        <f t="shared" si="1"/>
        <v/>
      </c>
      <c r="AO5" s="44" t="str">
        <f t="shared" si="1"/>
        <v/>
      </c>
      <c r="AP5" s="44" t="str">
        <f t="shared" si="1"/>
        <v/>
      </c>
      <c r="AQ5" s="44" t="str">
        <f t="shared" si="1"/>
        <v/>
      </c>
      <c r="AR5" s="44" t="str">
        <f t="shared" si="1"/>
        <v/>
      </c>
      <c r="AS5" s="44" t="str">
        <f t="shared" si="1"/>
        <v/>
      </c>
      <c r="AT5" s="44" t="str">
        <f t="shared" si="1"/>
        <v/>
      </c>
      <c r="AU5" s="44" t="str">
        <f t="shared" si="1"/>
        <v/>
      </c>
      <c r="AV5" s="44" t="str">
        <f t="shared" si="1"/>
        <v/>
      </c>
      <c r="AW5" s="44" t="str">
        <f t="shared" si="1"/>
        <v/>
      </c>
      <c r="AX5" s="44" t="str">
        <f t="shared" si="1"/>
        <v/>
      </c>
      <c r="AY5" s="44" t="str">
        <f t="shared" si="2"/>
        <v/>
      </c>
      <c r="AZ5" s="44" t="str">
        <f t="shared" si="2"/>
        <v/>
      </c>
      <c r="BA5" s="44" t="str">
        <f t="shared" si="2"/>
        <v/>
      </c>
      <c r="BB5" s="44" t="str">
        <f t="shared" si="2"/>
        <v/>
      </c>
      <c r="BC5" s="44" t="str">
        <f t="shared" si="2"/>
        <v/>
      </c>
      <c r="BD5" s="44" t="str">
        <f t="shared" si="2"/>
        <v/>
      </c>
      <c r="BE5" s="44" t="str">
        <f t="shared" si="2"/>
        <v/>
      </c>
      <c r="BF5" s="44" t="str">
        <f t="shared" si="2"/>
        <v/>
      </c>
      <c r="BG5" s="44" t="str">
        <f t="shared" si="2"/>
        <v/>
      </c>
      <c r="BH5" s="44" t="str">
        <f t="shared" si="2"/>
        <v/>
      </c>
      <c r="BI5" s="44" t="str">
        <f t="shared" si="2"/>
        <v/>
      </c>
      <c r="BJ5" s="44" t="str">
        <f t="shared" si="2"/>
        <v/>
      </c>
      <c r="BK5" s="44" t="str">
        <f t="shared" si="2"/>
        <v/>
      </c>
    </row>
    <row r="6" spans="1:63" x14ac:dyDescent="0.3">
      <c r="A6" s="57">
        <v>4</v>
      </c>
      <c r="B6" s="53">
        <v>4.3481520353849619E-4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84"/>
      <c r="AG6" s="84"/>
      <c r="AH6" s="44">
        <f t="shared" si="3"/>
        <v>-7.74058943658867</v>
      </c>
      <c r="AI6" s="44" t="str">
        <f t="shared" si="1"/>
        <v/>
      </c>
      <c r="AJ6" s="44" t="str">
        <f t="shared" si="1"/>
        <v/>
      </c>
      <c r="AK6" s="44" t="str">
        <f t="shared" si="1"/>
        <v/>
      </c>
      <c r="AL6" s="44" t="str">
        <f t="shared" si="1"/>
        <v/>
      </c>
      <c r="AM6" s="44" t="str">
        <f t="shared" si="1"/>
        <v/>
      </c>
      <c r="AN6" s="44" t="str">
        <f t="shared" si="1"/>
        <v/>
      </c>
      <c r="AO6" s="44" t="str">
        <f t="shared" si="1"/>
        <v/>
      </c>
      <c r="AP6" s="44" t="str">
        <f t="shared" si="1"/>
        <v/>
      </c>
      <c r="AQ6" s="44" t="str">
        <f t="shared" si="1"/>
        <v/>
      </c>
      <c r="AR6" s="44" t="str">
        <f t="shared" si="1"/>
        <v/>
      </c>
      <c r="AS6" s="44" t="str">
        <f t="shared" si="1"/>
        <v/>
      </c>
      <c r="AT6" s="44" t="str">
        <f t="shared" si="1"/>
        <v/>
      </c>
      <c r="AU6" s="44" t="str">
        <f t="shared" si="1"/>
        <v/>
      </c>
      <c r="AV6" s="44" t="str">
        <f t="shared" si="1"/>
        <v/>
      </c>
      <c r="AW6" s="44" t="str">
        <f t="shared" si="1"/>
        <v/>
      </c>
      <c r="AX6" s="44" t="str">
        <f t="shared" si="1"/>
        <v/>
      </c>
      <c r="AY6" s="44" t="str">
        <f t="shared" si="2"/>
        <v/>
      </c>
      <c r="AZ6" s="44" t="str">
        <f t="shared" si="2"/>
        <v/>
      </c>
      <c r="BA6" s="44" t="str">
        <f t="shared" si="2"/>
        <v/>
      </c>
      <c r="BB6" s="44" t="str">
        <f t="shared" si="2"/>
        <v/>
      </c>
      <c r="BC6" s="44" t="str">
        <f t="shared" si="2"/>
        <v/>
      </c>
      <c r="BD6" s="44" t="str">
        <f t="shared" si="2"/>
        <v/>
      </c>
      <c r="BE6" s="44" t="str">
        <f t="shared" si="2"/>
        <v/>
      </c>
      <c r="BF6" s="44" t="str">
        <f t="shared" si="2"/>
        <v/>
      </c>
      <c r="BG6" s="44" t="str">
        <f t="shared" si="2"/>
        <v/>
      </c>
      <c r="BH6" s="44" t="str">
        <f t="shared" si="2"/>
        <v/>
      </c>
      <c r="BI6" s="44" t="str">
        <f t="shared" si="2"/>
        <v/>
      </c>
      <c r="BJ6" s="44" t="str">
        <f t="shared" si="2"/>
        <v/>
      </c>
      <c r="BK6" s="44" t="str">
        <f t="shared" si="2"/>
        <v/>
      </c>
    </row>
    <row r="7" spans="1:63" x14ac:dyDescent="0.3">
      <c r="A7" s="57">
        <v>5</v>
      </c>
      <c r="B7" s="53">
        <v>4.2810746973723067E-4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84"/>
      <c r="AG7" s="84"/>
      <c r="AH7" s="44">
        <f t="shared" si="3"/>
        <v>-7.7561362963852885</v>
      </c>
      <c r="AI7" s="44" t="str">
        <f t="shared" si="1"/>
        <v/>
      </c>
      <c r="AJ7" s="44" t="str">
        <f t="shared" si="1"/>
        <v/>
      </c>
      <c r="AK7" s="44" t="str">
        <f t="shared" si="1"/>
        <v/>
      </c>
      <c r="AL7" s="44" t="str">
        <f t="shared" si="1"/>
        <v/>
      </c>
      <c r="AM7" s="44" t="str">
        <f t="shared" si="1"/>
        <v/>
      </c>
      <c r="AN7" s="44" t="str">
        <f t="shared" si="1"/>
        <v/>
      </c>
      <c r="AO7" s="44" t="str">
        <f t="shared" si="1"/>
        <v/>
      </c>
      <c r="AP7" s="44" t="str">
        <f t="shared" si="1"/>
        <v/>
      </c>
      <c r="AQ7" s="44" t="str">
        <f t="shared" si="1"/>
        <v/>
      </c>
      <c r="AR7" s="44" t="str">
        <f t="shared" si="1"/>
        <v/>
      </c>
      <c r="AS7" s="44" t="str">
        <f t="shared" si="1"/>
        <v/>
      </c>
      <c r="AT7" s="44" t="str">
        <f t="shared" si="1"/>
        <v/>
      </c>
      <c r="AU7" s="44" t="str">
        <f t="shared" si="1"/>
        <v/>
      </c>
      <c r="AV7" s="44" t="str">
        <f t="shared" si="1"/>
        <v/>
      </c>
      <c r="AW7" s="44" t="str">
        <f t="shared" si="1"/>
        <v/>
      </c>
      <c r="AX7" s="44" t="str">
        <f t="shared" si="1"/>
        <v/>
      </c>
      <c r="AY7" s="44" t="str">
        <f t="shared" si="2"/>
        <v/>
      </c>
      <c r="AZ7" s="44" t="str">
        <f t="shared" si="2"/>
        <v/>
      </c>
      <c r="BA7" s="44" t="str">
        <f t="shared" si="2"/>
        <v/>
      </c>
      <c r="BB7" s="44" t="str">
        <f t="shared" si="2"/>
        <v/>
      </c>
      <c r="BC7" s="44" t="str">
        <f t="shared" si="2"/>
        <v/>
      </c>
      <c r="BD7" s="44" t="str">
        <f t="shared" si="2"/>
        <v/>
      </c>
      <c r="BE7" s="44" t="str">
        <f t="shared" si="2"/>
        <v/>
      </c>
      <c r="BF7" s="44" t="str">
        <f t="shared" si="2"/>
        <v/>
      </c>
      <c r="BG7" s="44" t="str">
        <f t="shared" si="2"/>
        <v/>
      </c>
      <c r="BH7" s="44" t="str">
        <f t="shared" si="2"/>
        <v/>
      </c>
      <c r="BI7" s="44" t="str">
        <f t="shared" si="2"/>
        <v/>
      </c>
      <c r="BJ7" s="44" t="str">
        <f t="shared" si="2"/>
        <v/>
      </c>
      <c r="BK7" s="44" t="str">
        <f t="shared" si="2"/>
        <v/>
      </c>
    </row>
    <row r="8" spans="1:63" x14ac:dyDescent="0.3">
      <c r="A8" s="57">
        <v>6</v>
      </c>
      <c r="B8" s="53">
        <v>5.365650585133448E-4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84"/>
      <c r="AG8" s="84"/>
      <c r="AH8" s="44">
        <f t="shared" si="3"/>
        <v>-7.5303227385421456</v>
      </c>
      <c r="AI8" s="44" t="str">
        <f t="shared" si="1"/>
        <v/>
      </c>
      <c r="AJ8" s="44" t="str">
        <f t="shared" si="1"/>
        <v/>
      </c>
      <c r="AK8" s="44" t="str">
        <f t="shared" si="1"/>
        <v/>
      </c>
      <c r="AL8" s="44" t="str">
        <f t="shared" si="1"/>
        <v/>
      </c>
      <c r="AM8" s="44" t="str">
        <f t="shared" si="1"/>
        <v/>
      </c>
      <c r="AN8" s="44" t="str">
        <f t="shared" si="1"/>
        <v/>
      </c>
      <c r="AO8" s="44" t="str">
        <f t="shared" si="1"/>
        <v/>
      </c>
      <c r="AP8" s="44" t="str">
        <f t="shared" si="1"/>
        <v/>
      </c>
      <c r="AQ8" s="44" t="str">
        <f t="shared" si="1"/>
        <v/>
      </c>
      <c r="AR8" s="44" t="str">
        <f t="shared" si="1"/>
        <v/>
      </c>
      <c r="AS8" s="44" t="str">
        <f t="shared" si="1"/>
        <v/>
      </c>
      <c r="AT8" s="44" t="str">
        <f t="shared" si="1"/>
        <v/>
      </c>
      <c r="AU8" s="44" t="str">
        <f t="shared" si="1"/>
        <v/>
      </c>
      <c r="AV8" s="44" t="str">
        <f t="shared" si="1"/>
        <v/>
      </c>
      <c r="AW8" s="44" t="str">
        <f t="shared" si="1"/>
        <v/>
      </c>
      <c r="AX8" s="44" t="str">
        <f t="shared" si="1"/>
        <v/>
      </c>
      <c r="AY8" s="44" t="str">
        <f t="shared" si="2"/>
        <v/>
      </c>
      <c r="AZ8" s="44" t="str">
        <f t="shared" si="2"/>
        <v/>
      </c>
      <c r="BA8" s="44" t="str">
        <f t="shared" si="2"/>
        <v/>
      </c>
      <c r="BB8" s="44" t="str">
        <f t="shared" si="2"/>
        <v/>
      </c>
      <c r="BC8" s="44" t="str">
        <f t="shared" si="2"/>
        <v/>
      </c>
      <c r="BD8" s="44" t="str">
        <f t="shared" si="2"/>
        <v/>
      </c>
      <c r="BE8" s="44" t="str">
        <f t="shared" si="2"/>
        <v/>
      </c>
      <c r="BF8" s="44" t="str">
        <f t="shared" si="2"/>
        <v/>
      </c>
      <c r="BG8" s="44" t="str">
        <f t="shared" si="2"/>
        <v/>
      </c>
      <c r="BH8" s="44" t="str">
        <f t="shared" si="2"/>
        <v/>
      </c>
      <c r="BI8" s="44" t="str">
        <f t="shared" si="2"/>
        <v/>
      </c>
      <c r="BJ8" s="44" t="str">
        <f t="shared" si="2"/>
        <v/>
      </c>
      <c r="BK8" s="44" t="str">
        <f t="shared" si="2"/>
        <v/>
      </c>
    </row>
    <row r="9" spans="1:63" x14ac:dyDescent="0.3">
      <c r="A9" s="57">
        <v>7</v>
      </c>
      <c r="B9" s="53">
        <v>4.4229295813888697E-4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84"/>
      <c r="AG9" s="84"/>
      <c r="AH9" s="44">
        <f t="shared" si="3"/>
        <v>-7.7235380942230938</v>
      </c>
      <c r="AI9" s="44" t="str">
        <f t="shared" si="1"/>
        <v/>
      </c>
      <c r="AJ9" s="44" t="str">
        <f t="shared" si="1"/>
        <v/>
      </c>
      <c r="AK9" s="44" t="str">
        <f t="shared" si="1"/>
        <v/>
      </c>
      <c r="AL9" s="44" t="str">
        <f t="shared" si="1"/>
        <v/>
      </c>
      <c r="AM9" s="44" t="str">
        <f t="shared" si="1"/>
        <v/>
      </c>
      <c r="AN9" s="44" t="str">
        <f t="shared" si="1"/>
        <v/>
      </c>
      <c r="AO9" s="44" t="str">
        <f t="shared" si="1"/>
        <v/>
      </c>
      <c r="AP9" s="44" t="str">
        <f t="shared" si="1"/>
        <v/>
      </c>
      <c r="AQ9" s="44" t="str">
        <f t="shared" si="1"/>
        <v/>
      </c>
      <c r="AR9" s="44" t="str">
        <f t="shared" si="1"/>
        <v/>
      </c>
      <c r="AS9" s="44" t="str">
        <f t="shared" si="1"/>
        <v/>
      </c>
      <c r="AT9" s="44" t="str">
        <f t="shared" si="1"/>
        <v/>
      </c>
      <c r="AU9" s="44" t="str">
        <f t="shared" si="1"/>
        <v/>
      </c>
      <c r="AV9" s="44" t="str">
        <f t="shared" si="1"/>
        <v/>
      </c>
      <c r="AW9" s="44" t="str">
        <f t="shared" si="1"/>
        <v/>
      </c>
      <c r="AX9" s="44" t="str">
        <f t="shared" si="1"/>
        <v/>
      </c>
      <c r="AY9" s="44" t="str">
        <f t="shared" si="2"/>
        <v/>
      </c>
      <c r="AZ9" s="44" t="str">
        <f t="shared" si="2"/>
        <v/>
      </c>
      <c r="BA9" s="44" t="str">
        <f t="shared" si="2"/>
        <v/>
      </c>
      <c r="BB9" s="44" t="str">
        <f t="shared" si="2"/>
        <v/>
      </c>
      <c r="BC9" s="44" t="str">
        <f t="shared" si="2"/>
        <v/>
      </c>
      <c r="BD9" s="44" t="str">
        <f t="shared" si="2"/>
        <v/>
      </c>
      <c r="BE9" s="44" t="str">
        <f t="shared" si="2"/>
        <v/>
      </c>
      <c r="BF9" s="44" t="str">
        <f t="shared" si="2"/>
        <v/>
      </c>
      <c r="BG9" s="44" t="str">
        <f t="shared" si="2"/>
        <v/>
      </c>
      <c r="BH9" s="44" t="str">
        <f t="shared" si="2"/>
        <v/>
      </c>
      <c r="BI9" s="44" t="str">
        <f t="shared" si="2"/>
        <v/>
      </c>
      <c r="BJ9" s="44" t="str">
        <f t="shared" si="2"/>
        <v/>
      </c>
      <c r="BK9" s="44" t="str">
        <f t="shared" si="2"/>
        <v/>
      </c>
    </row>
    <row r="10" spans="1:63" x14ac:dyDescent="0.3">
      <c r="A10" s="57">
        <v>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84"/>
      <c r="AG10" s="84"/>
      <c r="AH10" s="44" t="str">
        <f t="shared" si="3"/>
        <v/>
      </c>
      <c r="AI10" s="44" t="str">
        <f t="shared" si="1"/>
        <v/>
      </c>
      <c r="AJ10" s="44" t="str">
        <f t="shared" si="1"/>
        <v/>
      </c>
      <c r="AK10" s="44" t="str">
        <f t="shared" si="1"/>
        <v/>
      </c>
      <c r="AL10" s="44" t="str">
        <f t="shared" si="1"/>
        <v/>
      </c>
      <c r="AM10" s="44" t="str">
        <f t="shared" si="1"/>
        <v/>
      </c>
      <c r="AN10" s="44" t="str">
        <f t="shared" si="1"/>
        <v/>
      </c>
      <c r="AO10" s="44" t="str">
        <f t="shared" si="1"/>
        <v/>
      </c>
      <c r="AP10" s="44" t="str">
        <f t="shared" si="1"/>
        <v/>
      </c>
      <c r="AQ10" s="44" t="str">
        <f t="shared" si="1"/>
        <v/>
      </c>
      <c r="AR10" s="44" t="str">
        <f t="shared" si="1"/>
        <v/>
      </c>
      <c r="AS10" s="44" t="str">
        <f t="shared" si="1"/>
        <v/>
      </c>
      <c r="AT10" s="44" t="str">
        <f t="shared" si="1"/>
        <v/>
      </c>
      <c r="AU10" s="44" t="str">
        <f t="shared" si="1"/>
        <v/>
      </c>
      <c r="AV10" s="44" t="str">
        <f t="shared" si="1"/>
        <v/>
      </c>
      <c r="AW10" s="44" t="str">
        <f t="shared" si="1"/>
        <v/>
      </c>
      <c r="AX10" s="44" t="str">
        <f t="shared" si="1"/>
        <v/>
      </c>
      <c r="AY10" s="44" t="str">
        <f t="shared" si="2"/>
        <v/>
      </c>
      <c r="AZ10" s="44" t="str">
        <f t="shared" si="2"/>
        <v/>
      </c>
      <c r="BA10" s="44" t="str">
        <f t="shared" si="2"/>
        <v/>
      </c>
      <c r="BB10" s="44" t="str">
        <f t="shared" si="2"/>
        <v/>
      </c>
      <c r="BC10" s="44" t="str">
        <f t="shared" si="2"/>
        <v/>
      </c>
      <c r="BD10" s="44" t="str">
        <f t="shared" si="2"/>
        <v/>
      </c>
      <c r="BE10" s="44" t="str">
        <f t="shared" si="2"/>
        <v/>
      </c>
      <c r="BF10" s="44" t="str">
        <f t="shared" si="2"/>
        <v/>
      </c>
      <c r="BG10" s="44" t="str">
        <f t="shared" si="2"/>
        <v/>
      </c>
      <c r="BH10" s="44" t="str">
        <f t="shared" si="2"/>
        <v/>
      </c>
      <c r="BI10" s="44" t="str">
        <f t="shared" si="2"/>
        <v/>
      </c>
      <c r="BJ10" s="44" t="str">
        <f t="shared" si="2"/>
        <v/>
      </c>
      <c r="BK10" s="44" t="str">
        <f t="shared" si="2"/>
        <v/>
      </c>
    </row>
    <row r="11" spans="1:63" x14ac:dyDescent="0.3">
      <c r="A11" s="57">
        <v>9</v>
      </c>
      <c r="B11" s="58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84"/>
      <c r="AG11" s="84"/>
      <c r="AH11" s="44" t="str">
        <f t="shared" si="3"/>
        <v/>
      </c>
      <c r="AI11" s="44" t="str">
        <f t="shared" si="1"/>
        <v/>
      </c>
      <c r="AJ11" s="44" t="str">
        <f t="shared" si="1"/>
        <v/>
      </c>
      <c r="AK11" s="44" t="str">
        <f t="shared" si="1"/>
        <v/>
      </c>
      <c r="AL11" s="44" t="str">
        <f t="shared" si="1"/>
        <v/>
      </c>
      <c r="AM11" s="44" t="str">
        <f t="shared" si="1"/>
        <v/>
      </c>
      <c r="AN11" s="44" t="str">
        <f t="shared" si="1"/>
        <v/>
      </c>
      <c r="AO11" s="44" t="str">
        <f t="shared" si="1"/>
        <v/>
      </c>
      <c r="AP11" s="44" t="str">
        <f t="shared" si="1"/>
        <v/>
      </c>
      <c r="AQ11" s="44" t="str">
        <f t="shared" si="1"/>
        <v/>
      </c>
      <c r="AR11" s="44" t="str">
        <f t="shared" si="1"/>
        <v/>
      </c>
      <c r="AS11" s="44" t="str">
        <f t="shared" si="1"/>
        <v/>
      </c>
      <c r="AT11" s="44" t="str">
        <f t="shared" si="1"/>
        <v/>
      </c>
      <c r="AU11" s="44" t="str">
        <f t="shared" si="1"/>
        <v/>
      </c>
      <c r="AV11" s="44" t="str">
        <f t="shared" si="1"/>
        <v/>
      </c>
      <c r="AW11" s="44" t="str">
        <f t="shared" si="1"/>
        <v/>
      </c>
      <c r="AX11" s="44" t="str">
        <f t="shared" si="1"/>
        <v/>
      </c>
      <c r="AY11" s="44" t="str">
        <f t="shared" si="2"/>
        <v/>
      </c>
      <c r="AZ11" s="44" t="str">
        <f t="shared" si="2"/>
        <v/>
      </c>
      <c r="BA11" s="44" t="str">
        <f t="shared" si="2"/>
        <v/>
      </c>
      <c r="BB11" s="44" t="str">
        <f t="shared" si="2"/>
        <v/>
      </c>
      <c r="BC11" s="44" t="str">
        <f t="shared" si="2"/>
        <v/>
      </c>
      <c r="BD11" s="44" t="str">
        <f t="shared" si="2"/>
        <v/>
      </c>
      <c r="BE11" s="44" t="str">
        <f t="shared" si="2"/>
        <v/>
      </c>
      <c r="BF11" s="44" t="str">
        <f t="shared" si="2"/>
        <v/>
      </c>
      <c r="BG11" s="44" t="str">
        <f t="shared" si="2"/>
        <v/>
      </c>
      <c r="BH11" s="44" t="str">
        <f t="shared" si="2"/>
        <v/>
      </c>
      <c r="BI11" s="44" t="str">
        <f t="shared" si="2"/>
        <v/>
      </c>
      <c r="BJ11" s="44" t="str">
        <f t="shared" si="2"/>
        <v/>
      </c>
      <c r="BK11" s="44" t="str">
        <f t="shared" si="2"/>
        <v/>
      </c>
    </row>
    <row r="12" spans="1:63" x14ac:dyDescent="0.3">
      <c r="A12" s="57">
        <v>10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84"/>
      <c r="AG12" s="84"/>
      <c r="AH12" s="44" t="str">
        <f t="shared" si="3"/>
        <v/>
      </c>
      <c r="AI12" s="44" t="str">
        <f t="shared" si="1"/>
        <v/>
      </c>
      <c r="AJ12" s="44" t="str">
        <f t="shared" si="1"/>
        <v/>
      </c>
      <c r="AK12" s="44" t="str">
        <f t="shared" si="1"/>
        <v/>
      </c>
      <c r="AL12" s="44" t="str">
        <f t="shared" si="1"/>
        <v/>
      </c>
      <c r="AM12" s="44" t="str">
        <f t="shared" si="1"/>
        <v/>
      </c>
      <c r="AN12" s="44" t="str">
        <f t="shared" si="1"/>
        <v/>
      </c>
      <c r="AO12" s="44" t="str">
        <f t="shared" si="1"/>
        <v/>
      </c>
      <c r="AP12" s="44" t="str">
        <f t="shared" si="1"/>
        <v/>
      </c>
      <c r="AQ12" s="44" t="str">
        <f t="shared" si="1"/>
        <v/>
      </c>
      <c r="AR12" s="44" t="str">
        <f t="shared" si="1"/>
        <v/>
      </c>
      <c r="AS12" s="44" t="str">
        <f t="shared" si="1"/>
        <v/>
      </c>
      <c r="AT12" s="44" t="str">
        <f t="shared" si="1"/>
        <v/>
      </c>
      <c r="AU12" s="44" t="str">
        <f t="shared" si="1"/>
        <v/>
      </c>
      <c r="AV12" s="44" t="str">
        <f t="shared" si="1"/>
        <v/>
      </c>
      <c r="AW12" s="44" t="str">
        <f t="shared" si="1"/>
        <v/>
      </c>
      <c r="AX12" s="44" t="str">
        <f t="shared" si="1"/>
        <v/>
      </c>
      <c r="AY12" s="44" t="str">
        <f t="shared" si="2"/>
        <v/>
      </c>
      <c r="AZ12" s="44" t="str">
        <f t="shared" si="2"/>
        <v/>
      </c>
      <c r="BA12" s="44" t="str">
        <f t="shared" si="2"/>
        <v/>
      </c>
      <c r="BB12" s="44" t="str">
        <f t="shared" si="2"/>
        <v/>
      </c>
      <c r="BC12" s="44" t="str">
        <f t="shared" si="2"/>
        <v/>
      </c>
      <c r="BD12" s="44" t="str">
        <f t="shared" si="2"/>
        <v/>
      </c>
      <c r="BE12" s="44" t="str">
        <f t="shared" si="2"/>
        <v/>
      </c>
      <c r="BF12" s="44" t="str">
        <f t="shared" si="2"/>
        <v/>
      </c>
      <c r="BG12" s="44" t="str">
        <f t="shared" si="2"/>
        <v/>
      </c>
      <c r="BH12" s="44" t="str">
        <f t="shared" si="2"/>
        <v/>
      </c>
      <c r="BI12" s="44" t="str">
        <f t="shared" si="2"/>
        <v/>
      </c>
      <c r="BJ12" s="44" t="str">
        <f t="shared" si="2"/>
        <v/>
      </c>
      <c r="BK12" s="44" t="str">
        <f t="shared" si="2"/>
        <v/>
      </c>
    </row>
    <row r="13" spans="1:63" x14ac:dyDescent="0.3">
      <c r="A13" s="57">
        <v>11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84"/>
      <c r="AG13" s="84"/>
      <c r="AH13" s="44" t="str">
        <f t="shared" si="3"/>
        <v/>
      </c>
      <c r="AI13" s="44" t="str">
        <f t="shared" si="1"/>
        <v/>
      </c>
      <c r="AJ13" s="44" t="str">
        <f t="shared" si="1"/>
        <v/>
      </c>
      <c r="AK13" s="44" t="str">
        <f t="shared" si="1"/>
        <v/>
      </c>
      <c r="AL13" s="44" t="str">
        <f t="shared" si="1"/>
        <v/>
      </c>
      <c r="AM13" s="44" t="str">
        <f t="shared" si="1"/>
        <v/>
      </c>
      <c r="AN13" s="44" t="str">
        <f t="shared" si="1"/>
        <v/>
      </c>
      <c r="AO13" s="44" t="str">
        <f t="shared" si="1"/>
        <v/>
      </c>
      <c r="AP13" s="44" t="str">
        <f t="shared" si="1"/>
        <v/>
      </c>
      <c r="AQ13" s="44" t="str">
        <f t="shared" si="1"/>
        <v/>
      </c>
      <c r="AR13" s="44" t="str">
        <f t="shared" si="1"/>
        <v/>
      </c>
      <c r="AS13" s="44" t="str">
        <f t="shared" si="1"/>
        <v/>
      </c>
      <c r="AT13" s="44" t="str">
        <f t="shared" si="1"/>
        <v/>
      </c>
      <c r="AU13" s="44" t="str">
        <f t="shared" si="1"/>
        <v/>
      </c>
      <c r="AV13" s="44" t="str">
        <f t="shared" si="1"/>
        <v/>
      </c>
      <c r="AW13" s="44" t="str">
        <f t="shared" si="1"/>
        <v/>
      </c>
      <c r="AX13" s="44" t="str">
        <f t="shared" si="1"/>
        <v/>
      </c>
      <c r="AY13" s="44" t="str">
        <f t="shared" si="2"/>
        <v/>
      </c>
      <c r="AZ13" s="44" t="str">
        <f t="shared" si="2"/>
        <v/>
      </c>
      <c r="BA13" s="44" t="str">
        <f t="shared" si="2"/>
        <v/>
      </c>
      <c r="BB13" s="44" t="str">
        <f t="shared" si="2"/>
        <v/>
      </c>
      <c r="BC13" s="44" t="str">
        <f t="shared" si="2"/>
        <v/>
      </c>
      <c r="BD13" s="44" t="str">
        <f t="shared" si="2"/>
        <v/>
      </c>
      <c r="BE13" s="44" t="str">
        <f t="shared" si="2"/>
        <v/>
      </c>
      <c r="BF13" s="44" t="str">
        <f t="shared" si="2"/>
        <v/>
      </c>
      <c r="BG13" s="44" t="str">
        <f t="shared" si="2"/>
        <v/>
      </c>
      <c r="BH13" s="44" t="str">
        <f t="shared" si="2"/>
        <v/>
      </c>
      <c r="BI13" s="44" t="str">
        <f t="shared" si="2"/>
        <v/>
      </c>
      <c r="BJ13" s="44" t="str">
        <f t="shared" si="2"/>
        <v/>
      </c>
      <c r="BK13" s="44" t="str">
        <f t="shared" si="2"/>
        <v/>
      </c>
    </row>
    <row r="14" spans="1:63" x14ac:dyDescent="0.3">
      <c r="A14" s="57">
        <v>12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84"/>
      <c r="AG14" s="84"/>
      <c r="AH14" s="44" t="str">
        <f t="shared" si="3"/>
        <v/>
      </c>
      <c r="AI14" s="44" t="str">
        <f t="shared" si="1"/>
        <v/>
      </c>
      <c r="AJ14" s="44" t="str">
        <f t="shared" si="1"/>
        <v/>
      </c>
      <c r="AK14" s="44" t="str">
        <f t="shared" si="1"/>
        <v/>
      </c>
      <c r="AL14" s="44" t="str">
        <f t="shared" si="1"/>
        <v/>
      </c>
      <c r="AM14" s="44" t="str">
        <f t="shared" si="1"/>
        <v/>
      </c>
      <c r="AN14" s="44" t="str">
        <f t="shared" si="1"/>
        <v/>
      </c>
      <c r="AO14" s="44" t="str">
        <f t="shared" si="1"/>
        <v/>
      </c>
      <c r="AP14" s="44" t="str">
        <f t="shared" si="1"/>
        <v/>
      </c>
      <c r="AQ14" s="44" t="str">
        <f t="shared" si="1"/>
        <v/>
      </c>
      <c r="AR14" s="44" t="str">
        <f t="shared" si="1"/>
        <v/>
      </c>
      <c r="AS14" s="44" t="str">
        <f t="shared" si="1"/>
        <v/>
      </c>
      <c r="AT14" s="44" t="str">
        <f t="shared" si="1"/>
        <v/>
      </c>
      <c r="AU14" s="44" t="str">
        <f t="shared" si="1"/>
        <v/>
      </c>
      <c r="AV14" s="44" t="str">
        <f t="shared" si="1"/>
        <v/>
      </c>
      <c r="AW14" s="44" t="str">
        <f t="shared" si="1"/>
        <v/>
      </c>
      <c r="AX14" s="44" t="str">
        <f t="shared" si="1"/>
        <v/>
      </c>
      <c r="AY14" s="44" t="str">
        <f t="shared" si="2"/>
        <v/>
      </c>
      <c r="AZ14" s="44" t="str">
        <f t="shared" si="2"/>
        <v/>
      </c>
      <c r="BA14" s="44" t="str">
        <f t="shared" si="2"/>
        <v/>
      </c>
      <c r="BB14" s="44" t="str">
        <f t="shared" si="2"/>
        <v/>
      </c>
      <c r="BC14" s="44" t="str">
        <f t="shared" si="2"/>
        <v/>
      </c>
      <c r="BD14" s="44" t="str">
        <f t="shared" si="2"/>
        <v/>
      </c>
      <c r="BE14" s="44" t="str">
        <f t="shared" si="2"/>
        <v/>
      </c>
      <c r="BF14" s="44" t="str">
        <f t="shared" si="2"/>
        <v/>
      </c>
      <c r="BG14" s="44" t="str">
        <f t="shared" si="2"/>
        <v/>
      </c>
      <c r="BH14" s="44" t="str">
        <f t="shared" si="2"/>
        <v/>
      </c>
      <c r="BI14" s="44" t="str">
        <f t="shared" si="2"/>
        <v/>
      </c>
      <c r="BJ14" s="44" t="str">
        <f t="shared" si="2"/>
        <v/>
      </c>
      <c r="BK14" s="44" t="str">
        <f t="shared" si="2"/>
        <v/>
      </c>
    </row>
    <row r="15" spans="1:63" x14ac:dyDescent="0.3">
      <c r="A15" s="57">
        <v>13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84"/>
      <c r="AG15" s="84"/>
      <c r="AH15" s="44" t="str">
        <f t="shared" si="3"/>
        <v/>
      </c>
      <c r="AI15" s="44" t="str">
        <f t="shared" si="1"/>
        <v/>
      </c>
      <c r="AJ15" s="44" t="str">
        <f t="shared" si="1"/>
        <v/>
      </c>
      <c r="AK15" s="44" t="str">
        <f t="shared" si="1"/>
        <v/>
      </c>
      <c r="AL15" s="44" t="str">
        <f t="shared" si="1"/>
        <v/>
      </c>
      <c r="AM15" s="44" t="str">
        <f t="shared" si="1"/>
        <v/>
      </c>
      <c r="AN15" s="44" t="str">
        <f t="shared" si="1"/>
        <v/>
      </c>
      <c r="AO15" s="44" t="str">
        <f t="shared" si="1"/>
        <v/>
      </c>
      <c r="AP15" s="44" t="str">
        <f t="shared" si="1"/>
        <v/>
      </c>
      <c r="AQ15" s="44" t="str">
        <f t="shared" si="1"/>
        <v/>
      </c>
      <c r="AR15" s="44" t="str">
        <f t="shared" si="1"/>
        <v/>
      </c>
      <c r="AS15" s="44" t="str">
        <f t="shared" si="1"/>
        <v/>
      </c>
      <c r="AT15" s="44" t="str">
        <f t="shared" si="1"/>
        <v/>
      </c>
      <c r="AU15" s="44" t="str">
        <f t="shared" si="1"/>
        <v/>
      </c>
      <c r="AV15" s="44" t="str">
        <f t="shared" si="1"/>
        <v/>
      </c>
      <c r="AW15" s="44" t="str">
        <f t="shared" si="1"/>
        <v/>
      </c>
      <c r="AX15" s="44" t="str">
        <f t="shared" si="1"/>
        <v/>
      </c>
      <c r="AY15" s="44" t="str">
        <f t="shared" si="2"/>
        <v/>
      </c>
      <c r="AZ15" s="44" t="str">
        <f t="shared" si="2"/>
        <v/>
      </c>
      <c r="BA15" s="44" t="str">
        <f t="shared" si="2"/>
        <v/>
      </c>
      <c r="BB15" s="44" t="str">
        <f t="shared" si="2"/>
        <v/>
      </c>
      <c r="BC15" s="44" t="str">
        <f t="shared" si="2"/>
        <v/>
      </c>
      <c r="BD15" s="44" t="str">
        <f t="shared" si="2"/>
        <v/>
      </c>
      <c r="BE15" s="44" t="str">
        <f t="shared" si="2"/>
        <v/>
      </c>
      <c r="BF15" s="44" t="str">
        <f t="shared" si="2"/>
        <v/>
      </c>
      <c r="BG15" s="44" t="str">
        <f t="shared" si="2"/>
        <v/>
      </c>
      <c r="BH15" s="44" t="str">
        <f t="shared" si="2"/>
        <v/>
      </c>
      <c r="BI15" s="44" t="str">
        <f t="shared" si="2"/>
        <v/>
      </c>
      <c r="BJ15" s="44" t="str">
        <f t="shared" si="2"/>
        <v/>
      </c>
      <c r="BK15" s="44" t="str">
        <f t="shared" si="2"/>
        <v/>
      </c>
    </row>
    <row r="16" spans="1:63" x14ac:dyDescent="0.3">
      <c r="A16" s="57">
        <v>14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84"/>
      <c r="AG16" s="84"/>
      <c r="AH16" s="44" t="str">
        <f t="shared" si="3"/>
        <v/>
      </c>
      <c r="AI16" s="44" t="str">
        <f t="shared" si="1"/>
        <v/>
      </c>
      <c r="AJ16" s="44" t="str">
        <f t="shared" si="1"/>
        <v/>
      </c>
      <c r="AK16" s="44" t="str">
        <f t="shared" si="1"/>
        <v/>
      </c>
      <c r="AL16" s="44" t="str">
        <f t="shared" si="1"/>
        <v/>
      </c>
      <c r="AM16" s="44" t="str">
        <f t="shared" si="1"/>
        <v/>
      </c>
      <c r="AN16" s="44" t="str">
        <f t="shared" si="1"/>
        <v/>
      </c>
      <c r="AO16" s="44" t="str">
        <f t="shared" si="1"/>
        <v/>
      </c>
      <c r="AP16" s="44" t="str">
        <f t="shared" si="1"/>
        <v/>
      </c>
      <c r="AQ16" s="44" t="str">
        <f t="shared" si="1"/>
        <v/>
      </c>
      <c r="AR16" s="44" t="str">
        <f t="shared" si="1"/>
        <v/>
      </c>
      <c r="AS16" s="44" t="str">
        <f t="shared" si="1"/>
        <v/>
      </c>
      <c r="AT16" s="44" t="str">
        <f t="shared" si="1"/>
        <v/>
      </c>
      <c r="AU16" s="44" t="str">
        <f t="shared" si="1"/>
        <v/>
      </c>
      <c r="AV16" s="44" t="str">
        <f t="shared" si="1"/>
        <v/>
      </c>
      <c r="AW16" s="44" t="str">
        <f t="shared" si="1"/>
        <v/>
      </c>
      <c r="AX16" s="44" t="str">
        <f t="shared" si="1"/>
        <v/>
      </c>
      <c r="AY16" s="44" t="str">
        <f t="shared" si="2"/>
        <v/>
      </c>
      <c r="AZ16" s="44" t="str">
        <f t="shared" si="2"/>
        <v/>
      </c>
      <c r="BA16" s="44" t="str">
        <f t="shared" si="2"/>
        <v/>
      </c>
      <c r="BB16" s="44" t="str">
        <f t="shared" si="2"/>
        <v/>
      </c>
      <c r="BC16" s="44" t="str">
        <f t="shared" si="2"/>
        <v/>
      </c>
      <c r="BD16" s="44" t="str">
        <f t="shared" si="2"/>
        <v/>
      </c>
      <c r="BE16" s="44" t="str">
        <f t="shared" si="2"/>
        <v/>
      </c>
      <c r="BF16" s="44" t="str">
        <f t="shared" si="2"/>
        <v/>
      </c>
      <c r="BG16" s="44" t="str">
        <f t="shared" si="2"/>
        <v/>
      </c>
      <c r="BH16" s="44" t="str">
        <f t="shared" si="2"/>
        <v/>
      </c>
      <c r="BI16" s="44" t="str">
        <f t="shared" si="2"/>
        <v/>
      </c>
      <c r="BJ16" s="44" t="str">
        <f t="shared" si="2"/>
        <v/>
      </c>
      <c r="BK16" s="44" t="str">
        <f t="shared" si="2"/>
        <v/>
      </c>
    </row>
    <row r="17" spans="1:63" x14ac:dyDescent="0.3">
      <c r="A17" s="57">
        <v>15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84"/>
      <c r="AG17" s="84"/>
      <c r="AH17" s="44" t="str">
        <f t="shared" si="3"/>
        <v/>
      </c>
      <c r="AI17" s="44" t="str">
        <f t="shared" si="1"/>
        <v/>
      </c>
      <c r="AJ17" s="44" t="str">
        <f t="shared" si="1"/>
        <v/>
      </c>
      <c r="AK17" s="44" t="str">
        <f t="shared" si="1"/>
        <v/>
      </c>
      <c r="AL17" s="44" t="str">
        <f t="shared" si="1"/>
        <v/>
      </c>
      <c r="AM17" s="44" t="str">
        <f t="shared" si="1"/>
        <v/>
      </c>
      <c r="AN17" s="44" t="str">
        <f t="shared" si="1"/>
        <v/>
      </c>
      <c r="AO17" s="44" t="str">
        <f t="shared" si="1"/>
        <v/>
      </c>
      <c r="AP17" s="44" t="str">
        <f t="shared" si="1"/>
        <v/>
      </c>
      <c r="AQ17" s="44" t="str">
        <f t="shared" si="1"/>
        <v/>
      </c>
      <c r="AR17" s="44" t="str">
        <f t="shared" si="1"/>
        <v/>
      </c>
      <c r="AS17" s="44" t="str">
        <f t="shared" si="1"/>
        <v/>
      </c>
      <c r="AT17" s="44" t="str">
        <f t="shared" si="1"/>
        <v/>
      </c>
      <c r="AU17" s="44" t="str">
        <f t="shared" si="1"/>
        <v/>
      </c>
      <c r="AV17" s="44" t="str">
        <f t="shared" si="1"/>
        <v/>
      </c>
      <c r="AW17" s="44" t="str">
        <f t="shared" si="1"/>
        <v/>
      </c>
      <c r="AX17" s="44" t="str">
        <f t="shared" si="1"/>
        <v/>
      </c>
      <c r="AY17" s="44" t="str">
        <f t="shared" si="2"/>
        <v/>
      </c>
      <c r="AZ17" s="44" t="str">
        <f t="shared" si="2"/>
        <v/>
      </c>
      <c r="BA17" s="44" t="str">
        <f t="shared" si="2"/>
        <v/>
      </c>
      <c r="BB17" s="44" t="str">
        <f t="shared" si="2"/>
        <v/>
      </c>
      <c r="BC17" s="44" t="str">
        <f t="shared" si="2"/>
        <v/>
      </c>
      <c r="BD17" s="44" t="str">
        <f t="shared" si="2"/>
        <v/>
      </c>
      <c r="BE17" s="44" t="str">
        <f t="shared" si="2"/>
        <v/>
      </c>
      <c r="BF17" s="44" t="str">
        <f t="shared" si="2"/>
        <v/>
      </c>
      <c r="BG17" s="44" t="str">
        <f t="shared" si="2"/>
        <v/>
      </c>
      <c r="BH17" s="44" t="str">
        <f t="shared" si="2"/>
        <v/>
      </c>
      <c r="BI17" s="44" t="str">
        <f t="shared" si="2"/>
        <v/>
      </c>
      <c r="BJ17" s="44" t="str">
        <f t="shared" si="2"/>
        <v/>
      </c>
      <c r="BK17" s="44" t="str">
        <f t="shared" si="2"/>
        <v/>
      </c>
    </row>
    <row r="18" spans="1:63" x14ac:dyDescent="0.3">
      <c r="A18" s="57">
        <v>16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84"/>
      <c r="AG18" s="84"/>
      <c r="AH18" s="44" t="str">
        <f t="shared" si="3"/>
        <v/>
      </c>
      <c r="AI18" s="44" t="str">
        <f t="shared" si="1"/>
        <v/>
      </c>
      <c r="AJ18" s="44" t="str">
        <f t="shared" si="1"/>
        <v/>
      </c>
      <c r="AK18" s="44" t="str">
        <f t="shared" si="1"/>
        <v/>
      </c>
      <c r="AL18" s="44" t="str">
        <f t="shared" si="1"/>
        <v/>
      </c>
      <c r="AM18" s="44" t="str">
        <f t="shared" si="1"/>
        <v/>
      </c>
      <c r="AN18" s="44" t="str">
        <f t="shared" si="1"/>
        <v/>
      </c>
      <c r="AO18" s="44" t="str">
        <f t="shared" si="1"/>
        <v/>
      </c>
      <c r="AP18" s="44" t="str">
        <f t="shared" si="1"/>
        <v/>
      </c>
      <c r="AQ18" s="44" t="str">
        <f t="shared" si="1"/>
        <v/>
      </c>
      <c r="AR18" s="44" t="str">
        <f t="shared" si="1"/>
        <v/>
      </c>
      <c r="AS18" s="44" t="str">
        <f t="shared" si="1"/>
        <v/>
      </c>
      <c r="AT18" s="44" t="str">
        <f t="shared" si="1"/>
        <v/>
      </c>
      <c r="AU18" s="44" t="str">
        <f t="shared" si="1"/>
        <v/>
      </c>
      <c r="AV18" s="44" t="str">
        <f t="shared" si="1"/>
        <v/>
      </c>
      <c r="AW18" s="44" t="str">
        <f t="shared" si="1"/>
        <v/>
      </c>
      <c r="AX18" s="44" t="str">
        <f t="shared" ref="AX18:BF37" si="4">IF(R18&gt;0,LN(R18),"")</f>
        <v/>
      </c>
      <c r="AY18" s="44" t="str">
        <f t="shared" si="2"/>
        <v/>
      </c>
      <c r="AZ18" s="44" t="str">
        <f t="shared" si="2"/>
        <v/>
      </c>
      <c r="BA18" s="44" t="str">
        <f t="shared" si="2"/>
        <v/>
      </c>
      <c r="BB18" s="44" t="str">
        <f t="shared" si="2"/>
        <v/>
      </c>
      <c r="BC18" s="44" t="str">
        <f t="shared" si="2"/>
        <v/>
      </c>
      <c r="BD18" s="44" t="str">
        <f t="shared" si="2"/>
        <v/>
      </c>
      <c r="BE18" s="44" t="str">
        <f t="shared" si="2"/>
        <v/>
      </c>
      <c r="BF18" s="44" t="str">
        <f t="shared" si="2"/>
        <v/>
      </c>
      <c r="BG18" s="44" t="str">
        <f t="shared" si="2"/>
        <v/>
      </c>
      <c r="BH18" s="44" t="str">
        <f t="shared" si="2"/>
        <v/>
      </c>
      <c r="BI18" s="44" t="str">
        <f t="shared" si="2"/>
        <v/>
      </c>
      <c r="BJ18" s="44" t="str">
        <f t="shared" si="2"/>
        <v/>
      </c>
      <c r="BK18" s="44" t="str">
        <f t="shared" si="2"/>
        <v/>
      </c>
    </row>
    <row r="19" spans="1:63" x14ac:dyDescent="0.3">
      <c r="A19" s="57">
        <v>17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84"/>
      <c r="AG19" s="84"/>
      <c r="AH19" s="44" t="str">
        <f t="shared" si="3"/>
        <v/>
      </c>
      <c r="AI19" s="44" t="str">
        <f t="shared" si="3"/>
        <v/>
      </c>
      <c r="AJ19" s="44" t="str">
        <f t="shared" si="3"/>
        <v/>
      </c>
      <c r="AK19" s="44" t="str">
        <f t="shared" si="3"/>
        <v/>
      </c>
      <c r="AL19" s="44" t="str">
        <f t="shared" si="3"/>
        <v/>
      </c>
      <c r="AM19" s="44" t="str">
        <f t="shared" si="3"/>
        <v/>
      </c>
      <c r="AN19" s="44" t="str">
        <f t="shared" si="3"/>
        <v/>
      </c>
      <c r="AO19" s="44" t="str">
        <f t="shared" si="3"/>
        <v/>
      </c>
      <c r="AP19" s="44" t="str">
        <f t="shared" si="3"/>
        <v/>
      </c>
      <c r="AQ19" s="44" t="str">
        <f t="shared" si="3"/>
        <v/>
      </c>
      <c r="AR19" s="44" t="str">
        <f t="shared" si="3"/>
        <v/>
      </c>
      <c r="AS19" s="44" t="str">
        <f t="shared" si="3"/>
        <v/>
      </c>
      <c r="AT19" s="44" t="str">
        <f t="shared" si="3"/>
        <v/>
      </c>
      <c r="AU19" s="44" t="str">
        <f t="shared" si="3"/>
        <v/>
      </c>
      <c r="AV19" s="44" t="str">
        <f t="shared" si="3"/>
        <v/>
      </c>
      <c r="AW19" s="44" t="str">
        <f t="shared" si="3"/>
        <v/>
      </c>
      <c r="AX19" s="44" t="str">
        <f t="shared" si="4"/>
        <v/>
      </c>
      <c r="AY19" s="44" t="str">
        <f t="shared" si="2"/>
        <v/>
      </c>
      <c r="AZ19" s="44" t="str">
        <f t="shared" si="2"/>
        <v/>
      </c>
      <c r="BA19" s="44" t="str">
        <f t="shared" si="2"/>
        <v/>
      </c>
      <c r="BB19" s="44" t="str">
        <f t="shared" si="2"/>
        <v/>
      </c>
      <c r="BC19" s="44" t="str">
        <f t="shared" si="2"/>
        <v/>
      </c>
      <c r="BD19" s="44" t="str">
        <f t="shared" si="2"/>
        <v/>
      </c>
      <c r="BE19" s="44" t="str">
        <f t="shared" si="2"/>
        <v/>
      </c>
      <c r="BF19" s="44" t="str">
        <f t="shared" si="2"/>
        <v/>
      </c>
      <c r="BG19" s="44" t="str">
        <f t="shared" si="2"/>
        <v/>
      </c>
      <c r="BH19" s="44" t="str">
        <f t="shared" si="2"/>
        <v/>
      </c>
      <c r="BI19" s="44" t="str">
        <f t="shared" si="2"/>
        <v/>
      </c>
      <c r="BJ19" s="44" t="str">
        <f t="shared" si="2"/>
        <v/>
      </c>
      <c r="BK19" s="44" t="str">
        <f t="shared" si="2"/>
        <v/>
      </c>
    </row>
    <row r="20" spans="1:63" x14ac:dyDescent="0.3">
      <c r="A20" s="57">
        <v>18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84"/>
      <c r="AG20" s="84"/>
      <c r="AH20" s="44" t="str">
        <f t="shared" si="3"/>
        <v/>
      </c>
      <c r="AI20" s="44" t="str">
        <f t="shared" si="3"/>
        <v/>
      </c>
      <c r="AJ20" s="44" t="str">
        <f t="shared" si="3"/>
        <v/>
      </c>
      <c r="AK20" s="44" t="str">
        <f t="shared" si="3"/>
        <v/>
      </c>
      <c r="AL20" s="44" t="str">
        <f t="shared" si="3"/>
        <v/>
      </c>
      <c r="AM20" s="44" t="str">
        <f t="shared" si="3"/>
        <v/>
      </c>
      <c r="AN20" s="44" t="str">
        <f t="shared" si="3"/>
        <v/>
      </c>
      <c r="AO20" s="44" t="str">
        <f t="shared" si="3"/>
        <v/>
      </c>
      <c r="AP20" s="44" t="str">
        <f t="shared" si="3"/>
        <v/>
      </c>
      <c r="AQ20" s="44" t="str">
        <f t="shared" si="3"/>
        <v/>
      </c>
      <c r="AR20" s="44" t="str">
        <f t="shared" si="3"/>
        <v/>
      </c>
      <c r="AS20" s="44" t="str">
        <f t="shared" si="3"/>
        <v/>
      </c>
      <c r="AT20" s="44" t="str">
        <f t="shared" si="3"/>
        <v/>
      </c>
      <c r="AU20" s="44" t="str">
        <f t="shared" si="3"/>
        <v/>
      </c>
      <c r="AV20" s="44" t="str">
        <f t="shared" si="3"/>
        <v/>
      </c>
      <c r="AW20" s="44" t="str">
        <f t="shared" si="3"/>
        <v/>
      </c>
      <c r="AX20" s="44" t="str">
        <f t="shared" si="4"/>
        <v/>
      </c>
      <c r="AY20" s="44" t="str">
        <f t="shared" si="2"/>
        <v/>
      </c>
      <c r="AZ20" s="44" t="str">
        <f t="shared" si="2"/>
        <v/>
      </c>
      <c r="BA20" s="44" t="str">
        <f t="shared" si="2"/>
        <v/>
      </c>
      <c r="BB20" s="44" t="str">
        <f t="shared" si="2"/>
        <v/>
      </c>
      <c r="BC20" s="44" t="str">
        <f t="shared" si="2"/>
        <v/>
      </c>
      <c r="BD20" s="44" t="str">
        <f t="shared" si="2"/>
        <v/>
      </c>
      <c r="BE20" s="44" t="str">
        <f t="shared" si="2"/>
        <v/>
      </c>
      <c r="BF20" s="44" t="str">
        <f t="shared" si="2"/>
        <v/>
      </c>
      <c r="BG20" s="44" t="str">
        <f t="shared" si="2"/>
        <v/>
      </c>
      <c r="BH20" s="44" t="str">
        <f t="shared" si="2"/>
        <v/>
      </c>
      <c r="BI20" s="44" t="str">
        <f t="shared" si="2"/>
        <v/>
      </c>
      <c r="BJ20" s="44" t="str">
        <f t="shared" si="2"/>
        <v/>
      </c>
      <c r="BK20" s="44" t="str">
        <f t="shared" si="2"/>
        <v/>
      </c>
    </row>
    <row r="21" spans="1:63" x14ac:dyDescent="0.3">
      <c r="A21" s="57">
        <v>19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84"/>
      <c r="AG21" s="84"/>
      <c r="AH21" s="44" t="str">
        <f t="shared" si="3"/>
        <v/>
      </c>
      <c r="AI21" s="44" t="str">
        <f t="shared" si="3"/>
        <v/>
      </c>
      <c r="AJ21" s="44" t="str">
        <f t="shared" si="3"/>
        <v/>
      </c>
      <c r="AK21" s="44" t="str">
        <f t="shared" si="3"/>
        <v/>
      </c>
      <c r="AL21" s="44" t="str">
        <f t="shared" si="3"/>
        <v/>
      </c>
      <c r="AM21" s="44" t="str">
        <f t="shared" si="3"/>
        <v/>
      </c>
      <c r="AN21" s="44" t="str">
        <f t="shared" si="3"/>
        <v/>
      </c>
      <c r="AO21" s="44" t="str">
        <f t="shared" si="3"/>
        <v/>
      </c>
      <c r="AP21" s="44" t="str">
        <f t="shared" si="3"/>
        <v/>
      </c>
      <c r="AQ21" s="44" t="str">
        <f t="shared" si="3"/>
        <v/>
      </c>
      <c r="AR21" s="44" t="str">
        <f t="shared" si="3"/>
        <v/>
      </c>
      <c r="AS21" s="44" t="str">
        <f t="shared" si="3"/>
        <v/>
      </c>
      <c r="AT21" s="44" t="str">
        <f t="shared" si="3"/>
        <v/>
      </c>
      <c r="AU21" s="44" t="str">
        <f t="shared" si="3"/>
        <v/>
      </c>
      <c r="AV21" s="44" t="str">
        <f t="shared" si="3"/>
        <v/>
      </c>
      <c r="AW21" s="44" t="str">
        <f t="shared" si="3"/>
        <v/>
      </c>
      <c r="AX21" s="44" t="str">
        <f t="shared" si="4"/>
        <v/>
      </c>
      <c r="AY21" s="44" t="str">
        <f t="shared" si="2"/>
        <v/>
      </c>
      <c r="AZ21" s="44" t="str">
        <f t="shared" si="2"/>
        <v/>
      </c>
      <c r="BA21" s="44" t="str">
        <f t="shared" si="2"/>
        <v/>
      </c>
      <c r="BB21" s="44" t="str">
        <f t="shared" si="2"/>
        <v/>
      </c>
      <c r="BC21" s="44" t="str">
        <f t="shared" si="2"/>
        <v/>
      </c>
      <c r="BD21" s="44" t="str">
        <f t="shared" si="2"/>
        <v/>
      </c>
      <c r="BE21" s="44" t="str">
        <f t="shared" si="2"/>
        <v/>
      </c>
      <c r="BF21" s="44" t="str">
        <f t="shared" si="2"/>
        <v/>
      </c>
      <c r="BG21" s="44" t="str">
        <f t="shared" si="2"/>
        <v/>
      </c>
      <c r="BH21" s="44" t="str">
        <f t="shared" si="2"/>
        <v/>
      </c>
      <c r="BI21" s="44" t="str">
        <f t="shared" si="2"/>
        <v/>
      </c>
      <c r="BJ21" s="44" t="str">
        <f t="shared" si="2"/>
        <v/>
      </c>
      <c r="BK21" s="44" t="str">
        <f t="shared" si="2"/>
        <v/>
      </c>
    </row>
    <row r="22" spans="1:63" x14ac:dyDescent="0.3">
      <c r="A22" s="57">
        <v>20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84"/>
      <c r="AG22" s="84"/>
      <c r="AH22" s="44" t="str">
        <f t="shared" si="3"/>
        <v/>
      </c>
      <c r="AI22" s="44" t="str">
        <f t="shared" si="3"/>
        <v/>
      </c>
      <c r="AJ22" s="44" t="str">
        <f t="shared" si="3"/>
        <v/>
      </c>
      <c r="AK22" s="44" t="str">
        <f t="shared" si="3"/>
        <v/>
      </c>
      <c r="AL22" s="44" t="str">
        <f t="shared" si="3"/>
        <v/>
      </c>
      <c r="AM22" s="44" t="str">
        <f t="shared" si="3"/>
        <v/>
      </c>
      <c r="AN22" s="44" t="str">
        <f t="shared" si="3"/>
        <v/>
      </c>
      <c r="AO22" s="44" t="str">
        <f t="shared" si="3"/>
        <v/>
      </c>
      <c r="AP22" s="44" t="str">
        <f t="shared" si="3"/>
        <v/>
      </c>
      <c r="AQ22" s="44" t="str">
        <f t="shared" si="3"/>
        <v/>
      </c>
      <c r="AR22" s="44" t="str">
        <f t="shared" si="3"/>
        <v/>
      </c>
      <c r="AS22" s="44" t="str">
        <f t="shared" si="3"/>
        <v/>
      </c>
      <c r="AT22" s="44" t="str">
        <f t="shared" si="3"/>
        <v/>
      </c>
      <c r="AU22" s="44" t="str">
        <f t="shared" si="3"/>
        <v/>
      </c>
      <c r="AV22" s="44" t="str">
        <f t="shared" si="3"/>
        <v/>
      </c>
      <c r="AW22" s="44" t="str">
        <f t="shared" si="3"/>
        <v/>
      </c>
      <c r="AX22" s="44" t="str">
        <f t="shared" si="4"/>
        <v/>
      </c>
      <c r="AY22" s="44" t="str">
        <f t="shared" si="2"/>
        <v/>
      </c>
      <c r="AZ22" s="44" t="str">
        <f t="shared" si="2"/>
        <v/>
      </c>
      <c r="BA22" s="44" t="str">
        <f t="shared" si="2"/>
        <v/>
      </c>
      <c r="BB22" s="44" t="str">
        <f t="shared" si="2"/>
        <v/>
      </c>
      <c r="BC22" s="44" t="str">
        <f t="shared" si="2"/>
        <v/>
      </c>
      <c r="BD22" s="44" t="str">
        <f t="shared" si="2"/>
        <v/>
      </c>
      <c r="BE22" s="44" t="str">
        <f t="shared" si="2"/>
        <v/>
      </c>
      <c r="BF22" s="44" t="str">
        <f t="shared" si="2"/>
        <v/>
      </c>
      <c r="BG22" s="44" t="str">
        <f t="shared" ref="BG22:BK37" si="5">IF(AA22&gt;0,LN(AA22),"")</f>
        <v/>
      </c>
      <c r="BH22" s="44" t="str">
        <f t="shared" si="5"/>
        <v/>
      </c>
      <c r="BI22" s="44" t="str">
        <f t="shared" si="5"/>
        <v/>
      </c>
      <c r="BJ22" s="44" t="str">
        <f t="shared" si="5"/>
        <v/>
      </c>
      <c r="BK22" s="44" t="str">
        <f t="shared" si="5"/>
        <v/>
      </c>
    </row>
    <row r="23" spans="1:63" x14ac:dyDescent="0.3">
      <c r="A23" s="57">
        <v>21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84"/>
      <c r="AG23" s="84"/>
      <c r="AH23" s="44" t="str">
        <f t="shared" si="3"/>
        <v/>
      </c>
      <c r="AI23" s="44" t="str">
        <f t="shared" si="3"/>
        <v/>
      </c>
      <c r="AJ23" s="44" t="str">
        <f t="shared" si="3"/>
        <v/>
      </c>
      <c r="AK23" s="44" t="str">
        <f t="shared" si="3"/>
        <v/>
      </c>
      <c r="AL23" s="44" t="str">
        <f t="shared" si="3"/>
        <v/>
      </c>
      <c r="AM23" s="44" t="str">
        <f t="shared" si="3"/>
        <v/>
      </c>
      <c r="AN23" s="44" t="str">
        <f t="shared" si="3"/>
        <v/>
      </c>
      <c r="AO23" s="44" t="str">
        <f t="shared" si="3"/>
        <v/>
      </c>
      <c r="AP23" s="44" t="str">
        <f t="shared" si="3"/>
        <v/>
      </c>
      <c r="AQ23" s="44" t="str">
        <f t="shared" si="3"/>
        <v/>
      </c>
      <c r="AR23" s="44" t="str">
        <f t="shared" si="3"/>
        <v/>
      </c>
      <c r="AS23" s="44" t="str">
        <f t="shared" si="3"/>
        <v/>
      </c>
      <c r="AT23" s="44" t="str">
        <f t="shared" si="3"/>
        <v/>
      </c>
      <c r="AU23" s="44" t="str">
        <f t="shared" si="3"/>
        <v/>
      </c>
      <c r="AV23" s="44" t="str">
        <f t="shared" si="3"/>
        <v/>
      </c>
      <c r="AW23" s="44" t="str">
        <f t="shared" si="3"/>
        <v/>
      </c>
      <c r="AX23" s="44" t="str">
        <f t="shared" si="4"/>
        <v/>
      </c>
      <c r="AY23" s="44" t="str">
        <f t="shared" si="4"/>
        <v/>
      </c>
      <c r="AZ23" s="44" t="str">
        <f t="shared" si="4"/>
        <v/>
      </c>
      <c r="BA23" s="44" t="str">
        <f t="shared" si="4"/>
        <v/>
      </c>
      <c r="BB23" s="44" t="str">
        <f t="shared" si="4"/>
        <v/>
      </c>
      <c r="BC23" s="44" t="str">
        <f t="shared" si="4"/>
        <v/>
      </c>
      <c r="BD23" s="44" t="str">
        <f t="shared" si="4"/>
        <v/>
      </c>
      <c r="BE23" s="44" t="str">
        <f t="shared" si="4"/>
        <v/>
      </c>
      <c r="BF23" s="44" t="str">
        <f t="shared" si="4"/>
        <v/>
      </c>
      <c r="BG23" s="44" t="str">
        <f t="shared" si="5"/>
        <v/>
      </c>
      <c r="BH23" s="44" t="str">
        <f t="shared" si="5"/>
        <v/>
      </c>
      <c r="BI23" s="44" t="str">
        <f t="shared" si="5"/>
        <v/>
      </c>
      <c r="BJ23" s="44" t="str">
        <f t="shared" si="5"/>
        <v/>
      </c>
      <c r="BK23" s="44" t="str">
        <f t="shared" si="5"/>
        <v/>
      </c>
    </row>
    <row r="24" spans="1:63" x14ac:dyDescent="0.3">
      <c r="A24" s="57">
        <v>22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84"/>
      <c r="AG24" s="84"/>
      <c r="AH24" s="44" t="str">
        <f t="shared" si="3"/>
        <v/>
      </c>
      <c r="AI24" s="44" t="str">
        <f t="shared" si="3"/>
        <v/>
      </c>
      <c r="AJ24" s="44" t="str">
        <f t="shared" si="3"/>
        <v/>
      </c>
      <c r="AK24" s="44" t="str">
        <f t="shared" si="3"/>
        <v/>
      </c>
      <c r="AL24" s="44" t="str">
        <f t="shared" si="3"/>
        <v/>
      </c>
      <c r="AM24" s="44" t="str">
        <f t="shared" si="3"/>
        <v/>
      </c>
      <c r="AN24" s="44" t="str">
        <f t="shared" si="3"/>
        <v/>
      </c>
      <c r="AO24" s="44" t="str">
        <f t="shared" si="3"/>
        <v/>
      </c>
      <c r="AP24" s="44" t="str">
        <f t="shared" si="3"/>
        <v/>
      </c>
      <c r="AQ24" s="44" t="str">
        <f t="shared" si="3"/>
        <v/>
      </c>
      <c r="AR24" s="44" t="str">
        <f t="shared" si="3"/>
        <v/>
      </c>
      <c r="AS24" s="44" t="str">
        <f t="shared" si="3"/>
        <v/>
      </c>
      <c r="AT24" s="44" t="str">
        <f t="shared" si="3"/>
        <v/>
      </c>
      <c r="AU24" s="44" t="str">
        <f t="shared" si="3"/>
        <v/>
      </c>
      <c r="AV24" s="44" t="str">
        <f t="shared" si="3"/>
        <v/>
      </c>
      <c r="AW24" s="44" t="str">
        <f t="shared" si="3"/>
        <v/>
      </c>
      <c r="AX24" s="44" t="str">
        <f t="shared" si="4"/>
        <v/>
      </c>
      <c r="AY24" s="44" t="str">
        <f t="shared" si="4"/>
        <v/>
      </c>
      <c r="AZ24" s="44" t="str">
        <f t="shared" si="4"/>
        <v/>
      </c>
      <c r="BA24" s="44" t="str">
        <f t="shared" si="4"/>
        <v/>
      </c>
      <c r="BB24" s="44" t="str">
        <f t="shared" si="4"/>
        <v/>
      </c>
      <c r="BC24" s="44" t="str">
        <f t="shared" si="4"/>
        <v/>
      </c>
      <c r="BD24" s="44" t="str">
        <f t="shared" si="4"/>
        <v/>
      </c>
      <c r="BE24" s="44" t="str">
        <f t="shared" si="4"/>
        <v/>
      </c>
      <c r="BF24" s="44" t="str">
        <f t="shared" si="4"/>
        <v/>
      </c>
      <c r="BG24" s="44" t="str">
        <f t="shared" si="5"/>
        <v/>
      </c>
      <c r="BH24" s="44" t="str">
        <f t="shared" si="5"/>
        <v/>
      </c>
      <c r="BI24" s="44" t="str">
        <f t="shared" si="5"/>
        <v/>
      </c>
      <c r="BJ24" s="44" t="str">
        <f t="shared" si="5"/>
        <v/>
      </c>
      <c r="BK24" s="44" t="str">
        <f t="shared" si="5"/>
        <v/>
      </c>
    </row>
    <row r="25" spans="1:63" x14ac:dyDescent="0.3">
      <c r="A25" s="57">
        <v>23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84"/>
      <c r="AG25" s="84"/>
      <c r="AH25" s="44" t="str">
        <f t="shared" si="3"/>
        <v/>
      </c>
      <c r="AI25" s="44" t="str">
        <f t="shared" si="3"/>
        <v/>
      </c>
      <c r="AJ25" s="44" t="str">
        <f t="shared" si="3"/>
        <v/>
      </c>
      <c r="AK25" s="44" t="str">
        <f t="shared" si="3"/>
        <v/>
      </c>
      <c r="AL25" s="44" t="str">
        <f t="shared" si="3"/>
        <v/>
      </c>
      <c r="AM25" s="44" t="str">
        <f t="shared" si="3"/>
        <v/>
      </c>
      <c r="AN25" s="44" t="str">
        <f t="shared" si="3"/>
        <v/>
      </c>
      <c r="AO25" s="44" t="str">
        <f t="shared" si="3"/>
        <v/>
      </c>
      <c r="AP25" s="44" t="str">
        <f t="shared" si="3"/>
        <v/>
      </c>
      <c r="AQ25" s="44" t="str">
        <f t="shared" si="3"/>
        <v/>
      </c>
      <c r="AR25" s="44" t="str">
        <f t="shared" si="3"/>
        <v/>
      </c>
      <c r="AS25" s="44" t="str">
        <f t="shared" si="3"/>
        <v/>
      </c>
      <c r="AT25" s="44" t="str">
        <f t="shared" si="3"/>
        <v/>
      </c>
      <c r="AU25" s="44" t="str">
        <f t="shared" si="3"/>
        <v/>
      </c>
      <c r="AV25" s="44" t="str">
        <f t="shared" si="3"/>
        <v/>
      </c>
      <c r="AW25" s="44" t="str">
        <f t="shared" si="3"/>
        <v/>
      </c>
      <c r="AX25" s="44" t="str">
        <f t="shared" si="4"/>
        <v/>
      </c>
      <c r="AY25" s="44" t="str">
        <f t="shared" si="4"/>
        <v/>
      </c>
      <c r="AZ25" s="44" t="str">
        <f t="shared" si="4"/>
        <v/>
      </c>
      <c r="BA25" s="44" t="str">
        <f t="shared" si="4"/>
        <v/>
      </c>
      <c r="BB25" s="44" t="str">
        <f t="shared" si="4"/>
        <v/>
      </c>
      <c r="BC25" s="44" t="str">
        <f t="shared" si="4"/>
        <v/>
      </c>
      <c r="BD25" s="44" t="str">
        <f t="shared" si="4"/>
        <v/>
      </c>
      <c r="BE25" s="44" t="str">
        <f t="shared" si="4"/>
        <v/>
      </c>
      <c r="BF25" s="44" t="str">
        <f t="shared" si="4"/>
        <v/>
      </c>
      <c r="BG25" s="44" t="str">
        <f t="shared" si="5"/>
        <v/>
      </c>
      <c r="BH25" s="44" t="str">
        <f t="shared" si="5"/>
        <v/>
      </c>
      <c r="BI25" s="44" t="str">
        <f t="shared" si="5"/>
        <v/>
      </c>
      <c r="BJ25" s="44" t="str">
        <f t="shared" si="5"/>
        <v/>
      </c>
      <c r="BK25" s="44" t="str">
        <f t="shared" si="5"/>
        <v/>
      </c>
    </row>
    <row r="26" spans="1:63" x14ac:dyDescent="0.3">
      <c r="A26" s="57">
        <v>24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84"/>
      <c r="AG26" s="84"/>
      <c r="AH26" s="44" t="str">
        <f t="shared" si="3"/>
        <v/>
      </c>
      <c r="AI26" s="44" t="str">
        <f t="shared" si="3"/>
        <v/>
      </c>
      <c r="AJ26" s="44" t="str">
        <f t="shared" si="3"/>
        <v/>
      </c>
      <c r="AK26" s="44" t="str">
        <f t="shared" si="3"/>
        <v/>
      </c>
      <c r="AL26" s="44" t="str">
        <f t="shared" si="3"/>
        <v/>
      </c>
      <c r="AM26" s="44" t="str">
        <f t="shared" si="3"/>
        <v/>
      </c>
      <c r="AN26" s="44" t="str">
        <f t="shared" si="3"/>
        <v/>
      </c>
      <c r="AO26" s="44" t="str">
        <f t="shared" si="3"/>
        <v/>
      </c>
      <c r="AP26" s="44" t="str">
        <f t="shared" si="3"/>
        <v/>
      </c>
      <c r="AQ26" s="44" t="str">
        <f t="shared" si="3"/>
        <v/>
      </c>
      <c r="AR26" s="44" t="str">
        <f t="shared" si="3"/>
        <v/>
      </c>
      <c r="AS26" s="44" t="str">
        <f t="shared" si="3"/>
        <v/>
      </c>
      <c r="AT26" s="44" t="str">
        <f t="shared" si="3"/>
        <v/>
      </c>
      <c r="AU26" s="44" t="str">
        <f t="shared" si="3"/>
        <v/>
      </c>
      <c r="AV26" s="44" t="str">
        <f t="shared" si="3"/>
        <v/>
      </c>
      <c r="AW26" s="44" t="str">
        <f t="shared" si="3"/>
        <v/>
      </c>
      <c r="AX26" s="44" t="str">
        <f t="shared" si="4"/>
        <v/>
      </c>
      <c r="AY26" s="44" t="str">
        <f t="shared" si="4"/>
        <v/>
      </c>
      <c r="AZ26" s="44" t="str">
        <f t="shared" si="4"/>
        <v/>
      </c>
      <c r="BA26" s="44" t="str">
        <f t="shared" si="4"/>
        <v/>
      </c>
      <c r="BB26" s="44" t="str">
        <f t="shared" si="4"/>
        <v/>
      </c>
      <c r="BC26" s="44" t="str">
        <f t="shared" si="4"/>
        <v/>
      </c>
      <c r="BD26" s="44" t="str">
        <f t="shared" si="4"/>
        <v/>
      </c>
      <c r="BE26" s="44" t="str">
        <f t="shared" si="4"/>
        <v/>
      </c>
      <c r="BF26" s="44" t="str">
        <f t="shared" si="4"/>
        <v/>
      </c>
      <c r="BG26" s="44" t="str">
        <f t="shared" si="5"/>
        <v/>
      </c>
      <c r="BH26" s="44" t="str">
        <f t="shared" si="5"/>
        <v/>
      </c>
      <c r="BI26" s="44" t="str">
        <f t="shared" si="5"/>
        <v/>
      </c>
      <c r="BJ26" s="44" t="str">
        <f t="shared" si="5"/>
        <v/>
      </c>
      <c r="BK26" s="44" t="str">
        <f t="shared" si="5"/>
        <v/>
      </c>
    </row>
    <row r="27" spans="1:63" x14ac:dyDescent="0.3">
      <c r="A27" s="57">
        <v>25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84"/>
      <c r="AG27" s="84"/>
      <c r="AH27" s="44" t="str">
        <f t="shared" si="3"/>
        <v/>
      </c>
      <c r="AI27" s="44" t="str">
        <f t="shared" si="3"/>
        <v/>
      </c>
      <c r="AJ27" s="44" t="str">
        <f t="shared" si="3"/>
        <v/>
      </c>
      <c r="AK27" s="44" t="str">
        <f t="shared" si="3"/>
        <v/>
      </c>
      <c r="AL27" s="44" t="str">
        <f t="shared" si="3"/>
        <v/>
      </c>
      <c r="AM27" s="44" t="str">
        <f t="shared" si="3"/>
        <v/>
      </c>
      <c r="AN27" s="44" t="str">
        <f t="shared" si="3"/>
        <v/>
      </c>
      <c r="AO27" s="44" t="str">
        <f t="shared" si="3"/>
        <v/>
      </c>
      <c r="AP27" s="44" t="str">
        <f t="shared" si="3"/>
        <v/>
      </c>
      <c r="AQ27" s="44" t="str">
        <f t="shared" si="3"/>
        <v/>
      </c>
      <c r="AR27" s="44" t="str">
        <f t="shared" si="3"/>
        <v/>
      </c>
      <c r="AS27" s="44" t="str">
        <f t="shared" si="3"/>
        <v/>
      </c>
      <c r="AT27" s="44" t="str">
        <f t="shared" si="3"/>
        <v/>
      </c>
      <c r="AU27" s="44" t="str">
        <f t="shared" si="3"/>
        <v/>
      </c>
      <c r="AV27" s="44" t="str">
        <f t="shared" si="3"/>
        <v/>
      </c>
      <c r="AW27" s="44" t="str">
        <f t="shared" si="3"/>
        <v/>
      </c>
      <c r="AX27" s="44" t="str">
        <f t="shared" si="4"/>
        <v/>
      </c>
      <c r="AY27" s="44" t="str">
        <f t="shared" si="4"/>
        <v/>
      </c>
      <c r="AZ27" s="44" t="str">
        <f t="shared" si="4"/>
        <v/>
      </c>
      <c r="BA27" s="44" t="str">
        <f t="shared" si="4"/>
        <v/>
      </c>
      <c r="BB27" s="44" t="str">
        <f t="shared" si="4"/>
        <v/>
      </c>
      <c r="BC27" s="44" t="str">
        <f t="shared" si="4"/>
        <v/>
      </c>
      <c r="BD27" s="44" t="str">
        <f t="shared" si="4"/>
        <v/>
      </c>
      <c r="BE27" s="44" t="str">
        <f t="shared" si="4"/>
        <v/>
      </c>
      <c r="BF27" s="44" t="str">
        <f t="shared" si="4"/>
        <v/>
      </c>
      <c r="BG27" s="44" t="str">
        <f t="shared" si="5"/>
        <v/>
      </c>
      <c r="BH27" s="44" t="str">
        <f t="shared" si="5"/>
        <v/>
      </c>
      <c r="BI27" s="44" t="str">
        <f t="shared" si="5"/>
        <v/>
      </c>
      <c r="BJ27" s="44" t="str">
        <f t="shared" si="5"/>
        <v/>
      </c>
      <c r="BK27" s="44" t="str">
        <f t="shared" si="5"/>
        <v/>
      </c>
    </row>
    <row r="28" spans="1:63" x14ac:dyDescent="0.3">
      <c r="A28" s="57">
        <v>26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84"/>
      <c r="AG28" s="84"/>
      <c r="AH28" s="44" t="str">
        <f t="shared" si="3"/>
        <v/>
      </c>
      <c r="AI28" s="44" t="str">
        <f t="shared" si="3"/>
        <v/>
      </c>
      <c r="AJ28" s="44" t="str">
        <f t="shared" si="3"/>
        <v/>
      </c>
      <c r="AK28" s="44" t="str">
        <f t="shared" si="3"/>
        <v/>
      </c>
      <c r="AL28" s="44" t="str">
        <f t="shared" si="3"/>
        <v/>
      </c>
      <c r="AM28" s="44" t="str">
        <f t="shared" si="3"/>
        <v/>
      </c>
      <c r="AN28" s="44" t="str">
        <f t="shared" si="3"/>
        <v/>
      </c>
      <c r="AO28" s="44" t="str">
        <f t="shared" si="3"/>
        <v/>
      </c>
      <c r="AP28" s="44" t="str">
        <f t="shared" si="3"/>
        <v/>
      </c>
      <c r="AQ28" s="44" t="str">
        <f t="shared" si="3"/>
        <v/>
      </c>
      <c r="AR28" s="44" t="str">
        <f t="shared" si="3"/>
        <v/>
      </c>
      <c r="AS28" s="44" t="str">
        <f t="shared" si="3"/>
        <v/>
      </c>
      <c r="AT28" s="44" t="str">
        <f t="shared" si="3"/>
        <v/>
      </c>
      <c r="AU28" s="44" t="str">
        <f t="shared" si="3"/>
        <v/>
      </c>
      <c r="AV28" s="44" t="str">
        <f t="shared" si="3"/>
        <v/>
      </c>
      <c r="AW28" s="44" t="str">
        <f t="shared" si="3"/>
        <v/>
      </c>
      <c r="AX28" s="44" t="str">
        <f t="shared" si="4"/>
        <v/>
      </c>
      <c r="AY28" s="44" t="str">
        <f t="shared" si="4"/>
        <v/>
      </c>
      <c r="AZ28" s="44" t="str">
        <f t="shared" si="4"/>
        <v/>
      </c>
      <c r="BA28" s="44" t="str">
        <f t="shared" si="4"/>
        <v/>
      </c>
      <c r="BB28" s="44" t="str">
        <f t="shared" si="4"/>
        <v/>
      </c>
      <c r="BC28" s="44" t="str">
        <f t="shared" si="4"/>
        <v/>
      </c>
      <c r="BD28" s="44" t="str">
        <f t="shared" si="4"/>
        <v/>
      </c>
      <c r="BE28" s="44" t="str">
        <f t="shared" si="4"/>
        <v/>
      </c>
      <c r="BF28" s="44" t="str">
        <f t="shared" si="4"/>
        <v/>
      </c>
      <c r="BG28" s="44" t="str">
        <f t="shared" si="5"/>
        <v/>
      </c>
      <c r="BH28" s="44" t="str">
        <f t="shared" si="5"/>
        <v/>
      </c>
      <c r="BI28" s="44" t="str">
        <f t="shared" si="5"/>
        <v/>
      </c>
      <c r="BJ28" s="44" t="str">
        <f t="shared" si="5"/>
        <v/>
      </c>
      <c r="BK28" s="44" t="str">
        <f t="shared" si="5"/>
        <v/>
      </c>
    </row>
    <row r="29" spans="1:63" x14ac:dyDescent="0.3">
      <c r="A29" s="57">
        <v>27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84"/>
      <c r="AG29" s="84"/>
      <c r="AH29" s="44" t="str">
        <f t="shared" si="3"/>
        <v/>
      </c>
      <c r="AI29" s="44" t="str">
        <f t="shared" si="3"/>
        <v/>
      </c>
      <c r="AJ29" s="44" t="str">
        <f t="shared" si="3"/>
        <v/>
      </c>
      <c r="AK29" s="44" t="str">
        <f t="shared" si="3"/>
        <v/>
      </c>
      <c r="AL29" s="44" t="str">
        <f t="shared" si="3"/>
        <v/>
      </c>
      <c r="AM29" s="44" t="str">
        <f t="shared" si="3"/>
        <v/>
      </c>
      <c r="AN29" s="44" t="str">
        <f t="shared" si="3"/>
        <v/>
      </c>
      <c r="AO29" s="44" t="str">
        <f t="shared" si="3"/>
        <v/>
      </c>
      <c r="AP29" s="44" t="str">
        <f t="shared" si="3"/>
        <v/>
      </c>
      <c r="AQ29" s="44" t="str">
        <f t="shared" si="3"/>
        <v/>
      </c>
      <c r="AR29" s="44" t="str">
        <f t="shared" si="3"/>
        <v/>
      </c>
      <c r="AS29" s="44" t="str">
        <f t="shared" si="3"/>
        <v/>
      </c>
      <c r="AT29" s="44" t="str">
        <f t="shared" si="3"/>
        <v/>
      </c>
      <c r="AU29" s="44" t="str">
        <f t="shared" si="3"/>
        <v/>
      </c>
      <c r="AV29" s="44" t="str">
        <f t="shared" si="3"/>
        <v/>
      </c>
      <c r="AW29" s="44" t="str">
        <f t="shared" si="3"/>
        <v/>
      </c>
      <c r="AX29" s="44" t="str">
        <f t="shared" si="4"/>
        <v/>
      </c>
      <c r="AY29" s="44" t="str">
        <f t="shared" si="4"/>
        <v/>
      </c>
      <c r="AZ29" s="44" t="str">
        <f t="shared" si="4"/>
        <v/>
      </c>
      <c r="BA29" s="44" t="str">
        <f t="shared" si="4"/>
        <v/>
      </c>
      <c r="BB29" s="44" t="str">
        <f t="shared" si="4"/>
        <v/>
      </c>
      <c r="BC29" s="44" t="str">
        <f t="shared" si="4"/>
        <v/>
      </c>
      <c r="BD29" s="44" t="str">
        <f t="shared" si="4"/>
        <v/>
      </c>
      <c r="BE29" s="44" t="str">
        <f t="shared" si="4"/>
        <v/>
      </c>
      <c r="BF29" s="44" t="str">
        <f t="shared" si="4"/>
        <v/>
      </c>
      <c r="BG29" s="44" t="str">
        <f t="shared" si="5"/>
        <v/>
      </c>
      <c r="BH29" s="44" t="str">
        <f t="shared" si="5"/>
        <v/>
      </c>
      <c r="BI29" s="44" t="str">
        <f t="shared" si="5"/>
        <v/>
      </c>
      <c r="BJ29" s="44" t="str">
        <f t="shared" si="5"/>
        <v/>
      </c>
      <c r="BK29" s="44" t="str">
        <f t="shared" si="5"/>
        <v/>
      </c>
    </row>
    <row r="30" spans="1:63" x14ac:dyDescent="0.3">
      <c r="A30" s="57">
        <v>28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84"/>
      <c r="AG30" s="84"/>
      <c r="AH30" s="44" t="str">
        <f t="shared" si="3"/>
        <v/>
      </c>
      <c r="AI30" s="44" t="str">
        <f t="shared" si="3"/>
        <v/>
      </c>
      <c r="AJ30" s="44" t="str">
        <f t="shared" si="3"/>
        <v/>
      </c>
      <c r="AK30" s="44" t="str">
        <f t="shared" si="3"/>
        <v/>
      </c>
      <c r="AL30" s="44" t="str">
        <f t="shared" si="3"/>
        <v/>
      </c>
      <c r="AM30" s="44" t="str">
        <f t="shared" si="3"/>
        <v/>
      </c>
      <c r="AN30" s="44" t="str">
        <f t="shared" si="3"/>
        <v/>
      </c>
      <c r="AO30" s="44" t="str">
        <f t="shared" si="3"/>
        <v/>
      </c>
      <c r="AP30" s="44" t="str">
        <f t="shared" si="3"/>
        <v/>
      </c>
      <c r="AQ30" s="44" t="str">
        <f t="shared" si="3"/>
        <v/>
      </c>
      <c r="AR30" s="44" t="str">
        <f t="shared" si="3"/>
        <v/>
      </c>
      <c r="AS30" s="44" t="str">
        <f t="shared" si="3"/>
        <v/>
      </c>
      <c r="AT30" s="44" t="str">
        <f t="shared" si="3"/>
        <v/>
      </c>
      <c r="AU30" s="44" t="str">
        <f t="shared" si="3"/>
        <v/>
      </c>
      <c r="AV30" s="44" t="str">
        <f t="shared" si="3"/>
        <v/>
      </c>
      <c r="AW30" s="44" t="str">
        <f t="shared" si="3"/>
        <v/>
      </c>
      <c r="AX30" s="44" t="str">
        <f t="shared" si="4"/>
        <v/>
      </c>
      <c r="AY30" s="44" t="str">
        <f t="shared" si="4"/>
        <v/>
      </c>
      <c r="AZ30" s="44" t="str">
        <f t="shared" si="4"/>
        <v/>
      </c>
      <c r="BA30" s="44" t="str">
        <f t="shared" si="4"/>
        <v/>
      </c>
      <c r="BB30" s="44" t="str">
        <f t="shared" si="4"/>
        <v/>
      </c>
      <c r="BC30" s="44" t="str">
        <f t="shared" si="4"/>
        <v/>
      </c>
      <c r="BD30" s="44" t="str">
        <f t="shared" si="4"/>
        <v/>
      </c>
      <c r="BE30" s="44" t="str">
        <f t="shared" si="4"/>
        <v/>
      </c>
      <c r="BF30" s="44" t="str">
        <f t="shared" si="4"/>
        <v/>
      </c>
      <c r="BG30" s="44" t="str">
        <f t="shared" si="5"/>
        <v/>
      </c>
      <c r="BH30" s="44" t="str">
        <f t="shared" si="5"/>
        <v/>
      </c>
      <c r="BI30" s="44" t="str">
        <f t="shared" si="5"/>
        <v/>
      </c>
      <c r="BJ30" s="44" t="str">
        <f t="shared" si="5"/>
        <v/>
      </c>
      <c r="BK30" s="44" t="str">
        <f t="shared" si="5"/>
        <v/>
      </c>
    </row>
    <row r="31" spans="1:63" x14ac:dyDescent="0.3">
      <c r="A31" s="57">
        <v>29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84"/>
      <c r="AG31" s="84"/>
      <c r="AH31" s="44" t="str">
        <f t="shared" si="3"/>
        <v/>
      </c>
      <c r="AI31" s="44" t="str">
        <f t="shared" si="3"/>
        <v/>
      </c>
      <c r="AJ31" s="44" t="str">
        <f t="shared" si="3"/>
        <v/>
      </c>
      <c r="AK31" s="44" t="str">
        <f t="shared" si="3"/>
        <v/>
      </c>
      <c r="AL31" s="44" t="str">
        <f t="shared" si="3"/>
        <v/>
      </c>
      <c r="AM31" s="44" t="str">
        <f t="shared" si="3"/>
        <v/>
      </c>
      <c r="AN31" s="44" t="str">
        <f t="shared" si="3"/>
        <v/>
      </c>
      <c r="AO31" s="44" t="str">
        <f t="shared" si="3"/>
        <v/>
      </c>
      <c r="AP31" s="44" t="str">
        <f t="shared" si="3"/>
        <v/>
      </c>
      <c r="AQ31" s="44" t="str">
        <f t="shared" si="3"/>
        <v/>
      </c>
      <c r="AR31" s="44" t="str">
        <f t="shared" si="3"/>
        <v/>
      </c>
      <c r="AS31" s="44" t="str">
        <f t="shared" si="3"/>
        <v/>
      </c>
      <c r="AT31" s="44" t="str">
        <f t="shared" si="3"/>
        <v/>
      </c>
      <c r="AU31" s="44" t="str">
        <f t="shared" si="3"/>
        <v/>
      </c>
      <c r="AV31" s="44" t="str">
        <f t="shared" si="3"/>
        <v/>
      </c>
      <c r="AW31" s="44" t="str">
        <f t="shared" si="3"/>
        <v/>
      </c>
      <c r="AX31" s="44" t="str">
        <f t="shared" si="4"/>
        <v/>
      </c>
      <c r="AY31" s="44" t="str">
        <f t="shared" si="4"/>
        <v/>
      </c>
      <c r="AZ31" s="44" t="str">
        <f t="shared" si="4"/>
        <v/>
      </c>
      <c r="BA31" s="44" t="str">
        <f t="shared" si="4"/>
        <v/>
      </c>
      <c r="BB31" s="44" t="str">
        <f t="shared" si="4"/>
        <v/>
      </c>
      <c r="BC31" s="44" t="str">
        <f t="shared" si="4"/>
        <v/>
      </c>
      <c r="BD31" s="44" t="str">
        <f t="shared" si="4"/>
        <v/>
      </c>
      <c r="BE31" s="44" t="str">
        <f t="shared" si="4"/>
        <v/>
      </c>
      <c r="BF31" s="44" t="str">
        <f t="shared" si="4"/>
        <v/>
      </c>
      <c r="BG31" s="44" t="str">
        <f t="shared" si="5"/>
        <v/>
      </c>
      <c r="BH31" s="44" t="str">
        <f t="shared" si="5"/>
        <v/>
      </c>
      <c r="BI31" s="44" t="str">
        <f t="shared" si="5"/>
        <v/>
      </c>
      <c r="BJ31" s="44" t="str">
        <f t="shared" si="5"/>
        <v/>
      </c>
      <c r="BK31" s="44" t="str">
        <f t="shared" si="5"/>
        <v/>
      </c>
    </row>
    <row r="32" spans="1:63" x14ac:dyDescent="0.3">
      <c r="A32" s="57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84"/>
      <c r="AG32" s="84"/>
      <c r="AH32" s="44" t="str">
        <f t="shared" si="3"/>
        <v/>
      </c>
      <c r="AI32" s="44" t="str">
        <f t="shared" si="3"/>
        <v/>
      </c>
      <c r="AJ32" s="44" t="str">
        <f t="shared" si="3"/>
        <v/>
      </c>
      <c r="AK32" s="44" t="str">
        <f t="shared" si="3"/>
        <v/>
      </c>
      <c r="AL32" s="44" t="str">
        <f t="shared" si="3"/>
        <v/>
      </c>
      <c r="AM32" s="44" t="str">
        <f t="shared" si="3"/>
        <v/>
      </c>
      <c r="AN32" s="44" t="str">
        <f t="shared" si="3"/>
        <v/>
      </c>
      <c r="AO32" s="44" t="str">
        <f t="shared" si="3"/>
        <v/>
      </c>
      <c r="AP32" s="44" t="str">
        <f t="shared" si="3"/>
        <v/>
      </c>
      <c r="AQ32" s="44" t="str">
        <f t="shared" si="3"/>
        <v/>
      </c>
      <c r="AR32" s="44" t="str">
        <f t="shared" si="3"/>
        <v/>
      </c>
      <c r="AS32" s="44" t="str">
        <f t="shared" si="3"/>
        <v/>
      </c>
      <c r="AT32" s="44" t="str">
        <f t="shared" si="3"/>
        <v/>
      </c>
      <c r="AU32" s="44" t="str">
        <f t="shared" si="3"/>
        <v/>
      </c>
      <c r="AV32" s="44" t="str">
        <f t="shared" si="3"/>
        <v/>
      </c>
      <c r="AW32" s="44" t="str">
        <f t="shared" si="3"/>
        <v/>
      </c>
      <c r="AX32" s="44" t="str">
        <f t="shared" si="4"/>
        <v/>
      </c>
      <c r="AY32" s="44" t="str">
        <f t="shared" si="4"/>
        <v/>
      </c>
      <c r="AZ32" s="44" t="str">
        <f t="shared" si="4"/>
        <v/>
      </c>
      <c r="BA32" s="44" t="str">
        <f t="shared" si="4"/>
        <v/>
      </c>
      <c r="BB32" s="44" t="str">
        <f t="shared" si="4"/>
        <v/>
      </c>
      <c r="BC32" s="44" t="str">
        <f t="shared" si="4"/>
        <v/>
      </c>
      <c r="BD32" s="44" t="str">
        <f t="shared" si="4"/>
        <v/>
      </c>
      <c r="BE32" s="44" t="str">
        <f t="shared" si="4"/>
        <v/>
      </c>
      <c r="BF32" s="44" t="str">
        <f t="shared" si="4"/>
        <v/>
      </c>
      <c r="BG32" s="44" t="str">
        <f t="shared" si="5"/>
        <v/>
      </c>
      <c r="BH32" s="44" t="str">
        <f t="shared" si="5"/>
        <v/>
      </c>
      <c r="BI32" s="44" t="str">
        <f t="shared" si="5"/>
        <v/>
      </c>
      <c r="BJ32" s="44" t="str">
        <f t="shared" si="5"/>
        <v/>
      </c>
      <c r="BK32" s="44" t="str">
        <f t="shared" si="5"/>
        <v/>
      </c>
    </row>
    <row r="33" spans="1:63" x14ac:dyDescent="0.3">
      <c r="A33" s="57">
        <v>31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84"/>
      <c r="AG33" s="84"/>
      <c r="AH33" s="44" t="str">
        <f t="shared" si="3"/>
        <v/>
      </c>
      <c r="AI33" s="44" t="str">
        <f t="shared" si="3"/>
        <v/>
      </c>
      <c r="AJ33" s="44" t="str">
        <f t="shared" si="3"/>
        <v/>
      </c>
      <c r="AK33" s="44" t="str">
        <f t="shared" si="3"/>
        <v/>
      </c>
      <c r="AL33" s="44" t="str">
        <f t="shared" si="3"/>
        <v/>
      </c>
      <c r="AM33" s="44" t="str">
        <f t="shared" si="3"/>
        <v/>
      </c>
      <c r="AN33" s="44" t="str">
        <f t="shared" si="3"/>
        <v/>
      </c>
      <c r="AO33" s="44" t="str">
        <f t="shared" si="3"/>
        <v/>
      </c>
      <c r="AP33" s="44" t="str">
        <f t="shared" si="3"/>
        <v/>
      </c>
      <c r="AQ33" s="44" t="str">
        <f t="shared" si="3"/>
        <v/>
      </c>
      <c r="AR33" s="44" t="str">
        <f t="shared" si="3"/>
        <v/>
      </c>
      <c r="AS33" s="44" t="str">
        <f t="shared" si="3"/>
        <v/>
      </c>
      <c r="AT33" s="44" t="str">
        <f t="shared" si="3"/>
        <v/>
      </c>
      <c r="AU33" s="44" t="str">
        <f t="shared" si="3"/>
        <v/>
      </c>
      <c r="AV33" s="44" t="str">
        <f t="shared" si="3"/>
        <v/>
      </c>
      <c r="AW33" s="44" t="str">
        <f t="shared" si="3"/>
        <v/>
      </c>
      <c r="AX33" s="44" t="str">
        <f t="shared" si="4"/>
        <v/>
      </c>
      <c r="AY33" s="44" t="str">
        <f t="shared" si="4"/>
        <v/>
      </c>
      <c r="AZ33" s="44" t="str">
        <f t="shared" si="4"/>
        <v/>
      </c>
      <c r="BA33" s="44" t="str">
        <f t="shared" si="4"/>
        <v/>
      </c>
      <c r="BB33" s="44" t="str">
        <f t="shared" si="4"/>
        <v/>
      </c>
      <c r="BC33" s="44" t="str">
        <f t="shared" si="4"/>
        <v/>
      </c>
      <c r="BD33" s="44" t="str">
        <f t="shared" si="4"/>
        <v/>
      </c>
      <c r="BE33" s="44" t="str">
        <f t="shared" si="4"/>
        <v/>
      </c>
      <c r="BF33" s="44" t="str">
        <f t="shared" si="4"/>
        <v/>
      </c>
      <c r="BG33" s="44" t="str">
        <f t="shared" si="5"/>
        <v/>
      </c>
      <c r="BH33" s="44" t="str">
        <f t="shared" si="5"/>
        <v/>
      </c>
      <c r="BI33" s="44" t="str">
        <f t="shared" si="5"/>
        <v/>
      </c>
      <c r="BJ33" s="44" t="str">
        <f t="shared" si="5"/>
        <v/>
      </c>
      <c r="BK33" s="44" t="str">
        <f t="shared" si="5"/>
        <v/>
      </c>
    </row>
    <row r="34" spans="1:63" x14ac:dyDescent="0.3">
      <c r="A34" s="57">
        <v>32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84"/>
      <c r="AG34" s="84"/>
      <c r="AH34" s="44" t="str">
        <f t="shared" ref="AH34:AW37" si="6">IF(B34&gt;0,LN(B34),"")</f>
        <v/>
      </c>
      <c r="AI34" s="44" t="str">
        <f t="shared" si="6"/>
        <v/>
      </c>
      <c r="AJ34" s="44" t="str">
        <f t="shared" si="6"/>
        <v/>
      </c>
      <c r="AK34" s="44" t="str">
        <f t="shared" si="6"/>
        <v/>
      </c>
      <c r="AL34" s="44" t="str">
        <f t="shared" si="6"/>
        <v/>
      </c>
      <c r="AM34" s="44" t="str">
        <f t="shared" si="6"/>
        <v/>
      </c>
      <c r="AN34" s="44" t="str">
        <f t="shared" si="6"/>
        <v/>
      </c>
      <c r="AO34" s="44" t="str">
        <f t="shared" si="6"/>
        <v/>
      </c>
      <c r="AP34" s="44" t="str">
        <f t="shared" si="6"/>
        <v/>
      </c>
      <c r="AQ34" s="44" t="str">
        <f t="shared" si="6"/>
        <v/>
      </c>
      <c r="AR34" s="44" t="str">
        <f t="shared" si="6"/>
        <v/>
      </c>
      <c r="AS34" s="44" t="str">
        <f t="shared" si="6"/>
        <v/>
      </c>
      <c r="AT34" s="44" t="str">
        <f t="shared" si="6"/>
        <v/>
      </c>
      <c r="AU34" s="44" t="str">
        <f t="shared" si="6"/>
        <v/>
      </c>
      <c r="AV34" s="44" t="str">
        <f t="shared" si="6"/>
        <v/>
      </c>
      <c r="AW34" s="44" t="str">
        <f t="shared" si="6"/>
        <v/>
      </c>
      <c r="AX34" s="44" t="str">
        <f t="shared" si="4"/>
        <v/>
      </c>
      <c r="AY34" s="44" t="str">
        <f t="shared" si="4"/>
        <v/>
      </c>
      <c r="AZ34" s="44" t="str">
        <f t="shared" si="4"/>
        <v/>
      </c>
      <c r="BA34" s="44" t="str">
        <f t="shared" si="4"/>
        <v/>
      </c>
      <c r="BB34" s="44" t="str">
        <f t="shared" si="4"/>
        <v/>
      </c>
      <c r="BC34" s="44" t="str">
        <f t="shared" si="4"/>
        <v/>
      </c>
      <c r="BD34" s="44" t="str">
        <f t="shared" si="4"/>
        <v/>
      </c>
      <c r="BE34" s="44" t="str">
        <f t="shared" si="4"/>
        <v/>
      </c>
      <c r="BF34" s="44" t="str">
        <f t="shared" si="4"/>
        <v/>
      </c>
      <c r="BG34" s="44" t="str">
        <f t="shared" si="5"/>
        <v/>
      </c>
      <c r="BH34" s="44" t="str">
        <f t="shared" si="5"/>
        <v/>
      </c>
      <c r="BI34" s="44" t="str">
        <f t="shared" si="5"/>
        <v/>
      </c>
      <c r="BJ34" s="44" t="str">
        <f t="shared" si="5"/>
        <v/>
      </c>
      <c r="BK34" s="44" t="str">
        <f t="shared" si="5"/>
        <v/>
      </c>
    </row>
    <row r="35" spans="1:63" x14ac:dyDescent="0.3">
      <c r="A35" s="57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84"/>
      <c r="AG35" s="84"/>
      <c r="AH35" s="44" t="str">
        <f t="shared" si="6"/>
        <v/>
      </c>
      <c r="AI35" s="44" t="str">
        <f t="shared" si="6"/>
        <v/>
      </c>
      <c r="AJ35" s="44" t="str">
        <f t="shared" si="6"/>
        <v/>
      </c>
      <c r="AK35" s="44" t="str">
        <f t="shared" si="6"/>
        <v/>
      </c>
      <c r="AL35" s="44" t="str">
        <f t="shared" si="6"/>
        <v/>
      </c>
      <c r="AM35" s="44" t="str">
        <f t="shared" si="6"/>
        <v/>
      </c>
      <c r="AN35" s="44" t="str">
        <f t="shared" si="6"/>
        <v/>
      </c>
      <c r="AO35" s="44" t="str">
        <f t="shared" si="6"/>
        <v/>
      </c>
      <c r="AP35" s="44" t="str">
        <f t="shared" si="6"/>
        <v/>
      </c>
      <c r="AQ35" s="44" t="str">
        <f t="shared" si="6"/>
        <v/>
      </c>
      <c r="AR35" s="44" t="str">
        <f t="shared" si="6"/>
        <v/>
      </c>
      <c r="AS35" s="44" t="str">
        <f t="shared" si="6"/>
        <v/>
      </c>
      <c r="AT35" s="44" t="str">
        <f t="shared" si="6"/>
        <v/>
      </c>
      <c r="AU35" s="44" t="str">
        <f t="shared" si="6"/>
        <v/>
      </c>
      <c r="AV35" s="44" t="str">
        <f t="shared" si="6"/>
        <v/>
      </c>
      <c r="AW35" s="44" t="str">
        <f t="shared" si="6"/>
        <v/>
      </c>
      <c r="AX35" s="44" t="str">
        <f t="shared" si="4"/>
        <v/>
      </c>
      <c r="AY35" s="44" t="str">
        <f t="shared" si="4"/>
        <v/>
      </c>
      <c r="AZ35" s="44" t="str">
        <f t="shared" si="4"/>
        <v/>
      </c>
      <c r="BA35" s="44" t="str">
        <f t="shared" si="4"/>
        <v/>
      </c>
      <c r="BB35" s="44" t="str">
        <f t="shared" si="4"/>
        <v/>
      </c>
      <c r="BC35" s="44" t="str">
        <f t="shared" si="4"/>
        <v/>
      </c>
      <c r="BD35" s="44" t="str">
        <f t="shared" si="4"/>
        <v/>
      </c>
      <c r="BE35" s="44" t="str">
        <f t="shared" si="4"/>
        <v/>
      </c>
      <c r="BF35" s="44" t="str">
        <f t="shared" si="4"/>
        <v/>
      </c>
      <c r="BG35" s="44" t="str">
        <f t="shared" si="5"/>
        <v/>
      </c>
      <c r="BH35" s="44" t="str">
        <f t="shared" si="5"/>
        <v/>
      </c>
      <c r="BI35" s="44" t="str">
        <f t="shared" si="5"/>
        <v/>
      </c>
      <c r="BJ35" s="44" t="str">
        <f t="shared" si="5"/>
        <v/>
      </c>
      <c r="BK35" s="44" t="str">
        <f t="shared" si="5"/>
        <v/>
      </c>
    </row>
    <row r="36" spans="1:63" x14ac:dyDescent="0.3">
      <c r="A36" s="57">
        <v>34</v>
      </c>
      <c r="B36" s="47"/>
      <c r="C36" s="47"/>
      <c r="D36" s="47"/>
      <c r="E36" s="47"/>
      <c r="F36" s="47"/>
      <c r="G36" s="47"/>
      <c r="H36" s="47"/>
      <c r="I36" s="47"/>
      <c r="J36" s="47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84"/>
      <c r="AG36" s="84"/>
      <c r="AH36" s="44" t="str">
        <f t="shared" si="6"/>
        <v/>
      </c>
      <c r="AI36" s="44" t="str">
        <f t="shared" si="6"/>
        <v/>
      </c>
      <c r="AJ36" s="44" t="str">
        <f t="shared" si="6"/>
        <v/>
      </c>
      <c r="AK36" s="44" t="str">
        <f t="shared" si="6"/>
        <v/>
      </c>
      <c r="AL36" s="44" t="str">
        <f t="shared" si="6"/>
        <v/>
      </c>
      <c r="AM36" s="44" t="str">
        <f t="shared" si="6"/>
        <v/>
      </c>
      <c r="AN36" s="44" t="str">
        <f t="shared" si="6"/>
        <v/>
      </c>
      <c r="AO36" s="44" t="str">
        <f t="shared" si="6"/>
        <v/>
      </c>
      <c r="AP36" s="44" t="str">
        <f t="shared" si="6"/>
        <v/>
      </c>
      <c r="AQ36" s="44" t="str">
        <f t="shared" si="6"/>
        <v/>
      </c>
      <c r="AR36" s="44" t="str">
        <f t="shared" si="6"/>
        <v/>
      </c>
      <c r="AS36" s="44" t="str">
        <f t="shared" si="6"/>
        <v/>
      </c>
      <c r="AT36" s="44" t="str">
        <f t="shared" si="6"/>
        <v/>
      </c>
      <c r="AU36" s="44" t="str">
        <f t="shared" si="6"/>
        <v/>
      </c>
      <c r="AV36" s="44" t="str">
        <f t="shared" si="6"/>
        <v/>
      </c>
      <c r="AW36" s="44" t="str">
        <f t="shared" si="6"/>
        <v/>
      </c>
      <c r="AX36" s="44" t="str">
        <f t="shared" si="4"/>
        <v/>
      </c>
      <c r="AY36" s="44" t="str">
        <f t="shared" si="4"/>
        <v/>
      </c>
      <c r="AZ36" s="44" t="str">
        <f t="shared" si="4"/>
        <v/>
      </c>
      <c r="BA36" s="44" t="str">
        <f t="shared" si="4"/>
        <v/>
      </c>
      <c r="BB36" s="44" t="str">
        <f t="shared" si="4"/>
        <v/>
      </c>
      <c r="BC36" s="44" t="str">
        <f t="shared" si="4"/>
        <v/>
      </c>
      <c r="BD36" s="44" t="str">
        <f t="shared" si="4"/>
        <v/>
      </c>
      <c r="BE36" s="44" t="str">
        <f t="shared" si="4"/>
        <v/>
      </c>
      <c r="BF36" s="44" t="str">
        <f t="shared" si="4"/>
        <v/>
      </c>
      <c r="BG36" s="44" t="str">
        <f t="shared" si="5"/>
        <v/>
      </c>
      <c r="BH36" s="44" t="str">
        <f t="shared" si="5"/>
        <v/>
      </c>
      <c r="BI36" s="44" t="str">
        <f t="shared" si="5"/>
        <v/>
      </c>
      <c r="BJ36" s="44" t="str">
        <f t="shared" si="5"/>
        <v/>
      </c>
      <c r="BK36" s="44" t="str">
        <f t="shared" si="5"/>
        <v/>
      </c>
    </row>
    <row r="37" spans="1:63" x14ac:dyDescent="0.3">
      <c r="A37" s="57">
        <v>35</v>
      </c>
      <c r="B37" s="47"/>
      <c r="C37" s="47"/>
      <c r="D37" s="47"/>
      <c r="E37" s="47"/>
      <c r="F37" s="47"/>
      <c r="G37" s="47"/>
      <c r="H37" s="47"/>
      <c r="I37" s="47"/>
      <c r="J37" s="47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84"/>
      <c r="AG37" s="84"/>
      <c r="AH37" s="44" t="str">
        <f t="shared" si="6"/>
        <v/>
      </c>
      <c r="AI37" s="44" t="str">
        <f t="shared" si="6"/>
        <v/>
      </c>
      <c r="AJ37" s="44" t="str">
        <f t="shared" si="6"/>
        <v/>
      </c>
      <c r="AK37" s="44" t="str">
        <f t="shared" si="6"/>
        <v/>
      </c>
      <c r="AL37" s="44" t="str">
        <f t="shared" si="6"/>
        <v/>
      </c>
      <c r="AM37" s="44" t="str">
        <f t="shared" si="6"/>
        <v/>
      </c>
      <c r="AN37" s="44" t="str">
        <f t="shared" si="6"/>
        <v/>
      </c>
      <c r="AO37" s="44" t="str">
        <f t="shared" si="6"/>
        <v/>
      </c>
      <c r="AP37" s="44" t="str">
        <f t="shared" si="6"/>
        <v/>
      </c>
      <c r="AQ37" s="44" t="str">
        <f t="shared" si="6"/>
        <v/>
      </c>
      <c r="AR37" s="44" t="str">
        <f t="shared" si="6"/>
        <v/>
      </c>
      <c r="AS37" s="44" t="str">
        <f t="shared" si="6"/>
        <v/>
      </c>
      <c r="AT37" s="44" t="str">
        <f t="shared" si="6"/>
        <v/>
      </c>
      <c r="AU37" s="44" t="str">
        <f t="shared" si="6"/>
        <v/>
      </c>
      <c r="AV37" s="44" t="str">
        <f t="shared" si="6"/>
        <v/>
      </c>
      <c r="AW37" s="44" t="str">
        <f t="shared" si="6"/>
        <v/>
      </c>
      <c r="AX37" s="44" t="str">
        <f t="shared" si="4"/>
        <v/>
      </c>
      <c r="AY37" s="44" t="str">
        <f t="shared" si="4"/>
        <v/>
      </c>
      <c r="AZ37" s="44" t="str">
        <f t="shared" si="4"/>
        <v/>
      </c>
      <c r="BA37" s="44" t="str">
        <f t="shared" si="4"/>
        <v/>
      </c>
      <c r="BB37" s="44" t="str">
        <f t="shared" si="4"/>
        <v/>
      </c>
      <c r="BC37" s="44" t="str">
        <f t="shared" si="4"/>
        <v/>
      </c>
      <c r="BD37" s="44" t="str">
        <f t="shared" si="4"/>
        <v/>
      </c>
      <c r="BE37" s="44" t="str">
        <f t="shared" si="4"/>
        <v/>
      </c>
      <c r="BF37" s="44" t="str">
        <f t="shared" si="4"/>
        <v/>
      </c>
      <c r="BG37" s="44" t="str">
        <f t="shared" si="5"/>
        <v/>
      </c>
      <c r="BH37" s="44" t="str">
        <f t="shared" si="5"/>
        <v/>
      </c>
      <c r="BI37" s="44" t="str">
        <f t="shared" si="5"/>
        <v/>
      </c>
      <c r="BJ37" s="44" t="str">
        <f t="shared" si="5"/>
        <v/>
      </c>
      <c r="BK37" s="44" t="str">
        <f t="shared" si="5"/>
        <v/>
      </c>
    </row>
    <row r="38" spans="1:63" x14ac:dyDescent="0.3">
      <c r="A38" s="77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63" x14ac:dyDescent="0.3">
      <c r="A39" s="81" t="s">
        <v>44</v>
      </c>
      <c r="B39" s="82"/>
      <c r="C39" s="82"/>
      <c r="D39" s="82"/>
      <c r="E39" s="83"/>
      <c r="F39" s="35"/>
      <c r="G39" s="35"/>
      <c r="H39" s="35"/>
      <c r="I39" s="35"/>
      <c r="J39" s="35"/>
      <c r="K39" s="35"/>
      <c r="L39" s="35"/>
    </row>
    <row r="40" spans="1:63" x14ac:dyDescent="0.3">
      <c r="A40" s="79" t="s">
        <v>45</v>
      </c>
      <c r="B40" s="80" t="s">
        <v>41</v>
      </c>
      <c r="C40" s="80" t="s">
        <v>42</v>
      </c>
    </row>
    <row r="41" spans="1:63" x14ac:dyDescent="0.3">
      <c r="A41" s="10" t="s">
        <v>46</v>
      </c>
      <c r="B41" s="70">
        <f>COUNT(B3:AE37)</f>
        <v>7</v>
      </c>
      <c r="C41" s="70">
        <f>COUNT(AH3:BK37)</f>
        <v>7</v>
      </c>
    </row>
    <row r="42" spans="1:63" x14ac:dyDescent="0.3">
      <c r="A42" s="10" t="s">
        <v>47</v>
      </c>
      <c r="B42" s="74">
        <f>KURT(B3:AE37)</f>
        <v>-0.16487587894181033</v>
      </c>
      <c r="C42" s="74">
        <f>KURT(AH3:BK37)</f>
        <v>-0.36770884619467203</v>
      </c>
      <c r="G42" s="76" t="s">
        <v>48</v>
      </c>
    </row>
    <row r="43" spans="1:63" x14ac:dyDescent="0.3">
      <c r="A43" s="10" t="s">
        <v>49</v>
      </c>
      <c r="B43" s="70">
        <f>SQRT(24*B41*(B41^2-1)/((B41-2)*(B41+3)*(B41-3)*(B41+5)))</f>
        <v>1.833030277982336</v>
      </c>
      <c r="C43" s="70">
        <f>SQRT(24*C41*(C41^2-1)/((C41-2)*(C41+3)*(C41-3)*(C41+5)))</f>
        <v>1.833030277982336</v>
      </c>
      <c r="G43" t="s">
        <v>50</v>
      </c>
    </row>
    <row r="44" spans="1:63" x14ac:dyDescent="0.3">
      <c r="A44" s="10" t="s">
        <v>51</v>
      </c>
      <c r="B44" s="70" t="str">
        <f>IF(ABS(B42/B43)&gt;NORMSINV(1-0.05/2),"non normal","normal")</f>
        <v>normal</v>
      </c>
      <c r="C44" s="70" t="str">
        <f>IF(ABS(C42/C43)&gt;NORMSINV(1-0.05/2),"non normal","normal")</f>
        <v>normal</v>
      </c>
    </row>
    <row r="45" spans="1:63" x14ac:dyDescent="0.3">
      <c r="A45" s="10" t="s">
        <v>52</v>
      </c>
      <c r="B45" s="71">
        <f>SKEW(B3:AE37)</f>
        <v>1.2315502288823283</v>
      </c>
      <c r="C45" s="71">
        <f>SKEW(AH3:BK37)</f>
        <v>1.1626634341828734</v>
      </c>
      <c r="G45" t="s">
        <v>53</v>
      </c>
    </row>
    <row r="46" spans="1:63" x14ac:dyDescent="0.3">
      <c r="A46" s="10" t="s">
        <v>54</v>
      </c>
      <c r="B46" s="70">
        <f>SQRT((6*B41*(B41-1))/((B41-2)*(B41+1)*(B41+3)))</f>
        <v>0.79372539331937719</v>
      </c>
      <c r="C46" s="70">
        <f>SQRT((6*C41*(C41-1))/((C41-2)*(C41+1)*(C41+3)))</f>
        <v>0.79372539331937719</v>
      </c>
      <c r="G46" s="89" t="s">
        <v>55</v>
      </c>
    </row>
    <row r="47" spans="1:63" x14ac:dyDescent="0.3">
      <c r="A47" s="10" t="s">
        <v>56</v>
      </c>
      <c r="B47" s="70" t="str">
        <f>IF(ABS(B45/B46)&gt;NORMSINV(1-0.05/2),"non normal","normal")</f>
        <v>normal</v>
      </c>
      <c r="C47" s="70" t="str">
        <f>IF(ABS(C45/C46)&gt;NORMSINV(1-0.05/2),"non normal","normal")</f>
        <v>normal</v>
      </c>
      <c r="G47" t="s">
        <v>57</v>
      </c>
    </row>
    <row r="48" spans="1:63" x14ac:dyDescent="0.3">
      <c r="A48" s="90" t="s">
        <v>58</v>
      </c>
      <c r="B48" s="91">
        <f>ABS(B45/B46)</f>
        <v>1.5516074441463412</v>
      </c>
      <c r="C48" s="91">
        <f>ABS(C45/C46)</f>
        <v>1.4648182406267602</v>
      </c>
      <c r="D48" s="35"/>
      <c r="E48" s="35"/>
      <c r="F48" s="35"/>
      <c r="G48" s="35"/>
      <c r="H48" s="35"/>
      <c r="I48" s="35"/>
      <c r="J48" s="35"/>
      <c r="K48" s="35"/>
      <c r="L48" s="35"/>
    </row>
    <row r="49" spans="1:12" x14ac:dyDescent="0.3">
      <c r="A49" s="77"/>
      <c r="B49" s="72" t="s">
        <v>59</v>
      </c>
      <c r="C49" s="72" t="s">
        <v>60</v>
      </c>
      <c r="D49" s="72" t="s">
        <v>61</v>
      </c>
      <c r="E49" s="35"/>
      <c r="F49" s="35"/>
      <c r="G49" s="35"/>
      <c r="H49" s="35"/>
      <c r="I49" s="35"/>
      <c r="J49" s="35"/>
      <c r="K49" s="35"/>
      <c r="L49" s="35"/>
    </row>
    <row r="50" spans="1:12" x14ac:dyDescent="0.3">
      <c r="A50" s="77"/>
      <c r="B50" s="73" t="str">
        <f>IF(AND(B44="normal", B47="normal"),"Normal", "Non Normal")</f>
        <v>Normal</v>
      </c>
      <c r="C50" s="73" t="str">
        <f>IF(AND(C44="normal", C47="normal"),"Normal", "Non Normal")</f>
        <v>Normal</v>
      </c>
      <c r="D50" s="92" t="str">
        <f>IF(AND(B50="Normal",C50="Normal"),IF(B48&lt;C48,"Normal","Lognormal"),IF(B50="normal","Normal",IF(C50="normal","Lognormal","Skewed")))</f>
        <v>Lognormal</v>
      </c>
      <c r="E50" s="35"/>
      <c r="F50" s="35"/>
      <c r="G50" s="35"/>
      <c r="H50" s="35"/>
      <c r="I50" s="35"/>
      <c r="J50" s="35"/>
      <c r="K50" s="35"/>
      <c r="L50" s="35"/>
    </row>
    <row r="51" spans="1:12" x14ac:dyDescent="0.3">
      <c r="A51" s="77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1:12" x14ac:dyDescent="0.3">
      <c r="A52" s="77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</sheetData>
  <sheetProtection algorithmName="SHA-512" hashValue="IK2lD7b8pHoE+HILPQGr6D7xde17ZRd/OKuHgooBTzCGx/VXFfAgA40tB/J1ZMU/rPh7OV7U8luSTOp+6b7iqQ==" saltValue="ymquQw4Enwql7nJMMim+XA==" spinCount="100000" sheet="1" objects="1" scenarios="1"/>
  <hyperlinks>
    <hyperlink ref="G42" r:id="rId1" xr:uid="{3DE37D51-0777-409C-97D9-478F18126463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2A083-AF9D-48FF-BB77-E8646589A66C}">
  <sheetPr>
    <tabColor rgb="FFFFC000"/>
  </sheetPr>
  <dimension ref="A1:BK52"/>
  <sheetViews>
    <sheetView zoomScaleNormal="100" workbookViewId="0">
      <selection activeCell="B2" sqref="B2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8" customWidth="1"/>
    <col min="5" max="5" width="19" bestFit="1" customWidth="1"/>
    <col min="6" max="6" width="18.10937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30"/>
      <c r="B1" s="65" t="s">
        <v>41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H1" s="78" t="s">
        <v>42</v>
      </c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</row>
    <row r="2" spans="1:63" ht="92.4" x14ac:dyDescent="0.3">
      <c r="A2" s="31" t="s">
        <v>43</v>
      </c>
      <c r="B2" s="75" t="s">
        <v>192</v>
      </c>
      <c r="C2" s="75" t="s">
        <v>193</v>
      </c>
      <c r="D2" s="75"/>
      <c r="E2" s="75"/>
      <c r="F2" s="75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H2" s="75" t="str">
        <f>IF(B2&gt;0,B2,"")</f>
        <v>CC-BurnsHarbor-IN_Windbox Scrubber</v>
      </c>
      <c r="AI2" s="75" t="str">
        <f t="shared" ref="AI2:BK2" si="0">IF(C2&gt;0,C2,"")</f>
        <v>USS-Gary-IN_Sinter Plant Windbox Stack No. 2</v>
      </c>
      <c r="AJ2" s="75" t="str">
        <f t="shared" si="0"/>
        <v/>
      </c>
      <c r="AK2" s="75" t="str">
        <f t="shared" si="0"/>
        <v/>
      </c>
      <c r="AL2" s="75" t="str">
        <f t="shared" si="0"/>
        <v/>
      </c>
      <c r="AM2" s="75" t="str">
        <f t="shared" si="0"/>
        <v/>
      </c>
      <c r="AN2" s="75" t="str">
        <f t="shared" si="0"/>
        <v/>
      </c>
      <c r="AO2" s="75" t="str">
        <f t="shared" si="0"/>
        <v/>
      </c>
      <c r="AP2" s="75" t="str">
        <f t="shared" si="0"/>
        <v/>
      </c>
      <c r="AQ2" s="75" t="str">
        <f t="shared" si="0"/>
        <v/>
      </c>
      <c r="AR2" s="75" t="str">
        <f t="shared" si="0"/>
        <v/>
      </c>
      <c r="AS2" s="75" t="str">
        <f t="shared" si="0"/>
        <v/>
      </c>
      <c r="AT2" s="75" t="str">
        <f t="shared" si="0"/>
        <v/>
      </c>
      <c r="AU2" s="75" t="str">
        <f t="shared" si="0"/>
        <v/>
      </c>
      <c r="AV2" s="75" t="str">
        <f t="shared" si="0"/>
        <v/>
      </c>
      <c r="AW2" s="75" t="str">
        <f t="shared" si="0"/>
        <v/>
      </c>
      <c r="AX2" s="75" t="str">
        <f t="shared" si="0"/>
        <v/>
      </c>
      <c r="AY2" s="75" t="str">
        <f t="shared" si="0"/>
        <v/>
      </c>
      <c r="AZ2" s="75" t="str">
        <f t="shared" si="0"/>
        <v/>
      </c>
      <c r="BA2" s="75" t="str">
        <f t="shared" si="0"/>
        <v/>
      </c>
      <c r="BB2" s="75" t="str">
        <f t="shared" si="0"/>
        <v/>
      </c>
      <c r="BC2" s="75" t="str">
        <f t="shared" si="0"/>
        <v/>
      </c>
      <c r="BD2" s="75" t="str">
        <f t="shared" si="0"/>
        <v/>
      </c>
      <c r="BE2" s="75" t="str">
        <f t="shared" si="0"/>
        <v/>
      </c>
      <c r="BF2" s="75" t="str">
        <f t="shared" si="0"/>
        <v/>
      </c>
      <c r="BG2" s="75" t="str">
        <f t="shared" si="0"/>
        <v/>
      </c>
      <c r="BH2" s="75" t="str">
        <f t="shared" si="0"/>
        <v/>
      </c>
      <c r="BI2" s="75" t="str">
        <f t="shared" si="0"/>
        <v/>
      </c>
      <c r="BJ2" s="75" t="str">
        <f t="shared" si="0"/>
        <v/>
      </c>
      <c r="BK2" s="75" t="str">
        <f t="shared" si="0"/>
        <v/>
      </c>
    </row>
    <row r="3" spans="1:63" x14ac:dyDescent="0.3">
      <c r="A3" s="57">
        <v>1</v>
      </c>
      <c r="B3" s="44">
        <v>4.0814890397945184E-4</v>
      </c>
      <c r="C3" s="44">
        <v>9.5017381228273468E-4</v>
      </c>
      <c r="D3" s="44"/>
      <c r="E3" s="44"/>
      <c r="F3" s="4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84"/>
      <c r="AG3" s="84"/>
      <c r="AH3" s="44">
        <f>IF(B3&gt;0,LN(B3),"")</f>
        <v>-7.803878489408131</v>
      </c>
      <c r="AI3" s="44">
        <f t="shared" ref="AI3:AX18" si="1">IF(C3&gt;0,LN(C3),"")</f>
        <v>-6.9588656298072662</v>
      </c>
      <c r="AJ3" s="44" t="str">
        <f t="shared" si="1"/>
        <v/>
      </c>
      <c r="AK3" s="44" t="str">
        <f t="shared" si="1"/>
        <v/>
      </c>
      <c r="AL3" s="44" t="str">
        <f t="shared" si="1"/>
        <v/>
      </c>
      <c r="AM3" s="44" t="str">
        <f t="shared" si="1"/>
        <v/>
      </c>
      <c r="AN3" s="44" t="str">
        <f t="shared" si="1"/>
        <v/>
      </c>
      <c r="AO3" s="44" t="str">
        <f t="shared" si="1"/>
        <v/>
      </c>
      <c r="AP3" s="44" t="str">
        <f t="shared" si="1"/>
        <v/>
      </c>
      <c r="AQ3" s="44" t="str">
        <f t="shared" si="1"/>
        <v/>
      </c>
      <c r="AR3" s="44" t="str">
        <f t="shared" si="1"/>
        <v/>
      </c>
      <c r="AS3" s="44" t="str">
        <f t="shared" si="1"/>
        <v/>
      </c>
      <c r="AT3" s="44" t="str">
        <f t="shared" si="1"/>
        <v/>
      </c>
      <c r="AU3" s="44" t="str">
        <f t="shared" si="1"/>
        <v/>
      </c>
      <c r="AV3" s="44" t="str">
        <f t="shared" si="1"/>
        <v/>
      </c>
      <c r="AW3" s="44" t="str">
        <f t="shared" si="1"/>
        <v/>
      </c>
      <c r="AX3" s="44" t="str">
        <f t="shared" si="1"/>
        <v/>
      </c>
      <c r="AY3" s="44" t="str">
        <f t="shared" ref="AY3:BK22" si="2">IF(S3&gt;0,LN(S3),"")</f>
        <v/>
      </c>
      <c r="AZ3" s="44" t="str">
        <f t="shared" si="2"/>
        <v/>
      </c>
      <c r="BA3" s="44" t="str">
        <f t="shared" si="2"/>
        <v/>
      </c>
      <c r="BB3" s="44" t="str">
        <f t="shared" si="2"/>
        <v/>
      </c>
      <c r="BC3" s="44" t="str">
        <f t="shared" si="2"/>
        <v/>
      </c>
      <c r="BD3" s="44" t="str">
        <f t="shared" si="2"/>
        <v/>
      </c>
      <c r="BE3" s="44" t="str">
        <f t="shared" si="2"/>
        <v/>
      </c>
      <c r="BF3" s="44" t="str">
        <f t="shared" si="2"/>
        <v/>
      </c>
      <c r="BG3" s="44" t="str">
        <f t="shared" si="2"/>
        <v/>
      </c>
      <c r="BH3" s="44" t="str">
        <f t="shared" si="2"/>
        <v/>
      </c>
      <c r="BI3" s="44" t="str">
        <f t="shared" si="2"/>
        <v/>
      </c>
      <c r="BJ3" s="44" t="str">
        <f t="shared" si="2"/>
        <v/>
      </c>
      <c r="BK3" s="44" t="str">
        <f t="shared" si="2"/>
        <v/>
      </c>
    </row>
    <row r="4" spans="1:63" x14ac:dyDescent="0.3">
      <c r="A4" s="57">
        <v>2</v>
      </c>
      <c r="B4" s="44">
        <v>4.1686132173788051E-4</v>
      </c>
      <c r="C4" s="44">
        <v>9.4895591647331783E-4</v>
      </c>
      <c r="D4" s="44"/>
      <c r="E4" s="44"/>
      <c r="F4" s="44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84"/>
      <c r="AG4" s="84"/>
      <c r="AH4" s="44">
        <f t="shared" ref="AH4:AW33" si="3">IF(B4&gt;0,LN(B4),"")</f>
        <v>-7.7827569532560679</v>
      </c>
      <c r="AI4" s="44">
        <f t="shared" si="1"/>
        <v>-6.960148213043083</v>
      </c>
      <c r="AJ4" s="44" t="str">
        <f t="shared" si="1"/>
        <v/>
      </c>
      <c r="AK4" s="44" t="str">
        <f t="shared" si="1"/>
        <v/>
      </c>
      <c r="AL4" s="44" t="str">
        <f t="shared" si="1"/>
        <v/>
      </c>
      <c r="AM4" s="44" t="str">
        <f t="shared" si="1"/>
        <v/>
      </c>
      <c r="AN4" s="44" t="str">
        <f t="shared" si="1"/>
        <v/>
      </c>
      <c r="AO4" s="44" t="str">
        <f t="shared" si="1"/>
        <v/>
      </c>
      <c r="AP4" s="44" t="str">
        <f t="shared" si="1"/>
        <v/>
      </c>
      <c r="AQ4" s="44" t="str">
        <f t="shared" si="1"/>
        <v/>
      </c>
      <c r="AR4" s="44" t="str">
        <f t="shared" si="1"/>
        <v/>
      </c>
      <c r="AS4" s="44" t="str">
        <f t="shared" si="1"/>
        <v/>
      </c>
      <c r="AT4" s="44" t="str">
        <f t="shared" si="1"/>
        <v/>
      </c>
      <c r="AU4" s="44" t="str">
        <f t="shared" si="1"/>
        <v/>
      </c>
      <c r="AV4" s="44" t="str">
        <f t="shared" si="1"/>
        <v/>
      </c>
      <c r="AW4" s="44" t="str">
        <f t="shared" si="1"/>
        <v/>
      </c>
      <c r="AX4" s="44" t="str">
        <f t="shared" si="1"/>
        <v/>
      </c>
      <c r="AY4" s="44" t="str">
        <f t="shared" si="2"/>
        <v/>
      </c>
      <c r="AZ4" s="44" t="str">
        <f t="shared" si="2"/>
        <v/>
      </c>
      <c r="BA4" s="44" t="str">
        <f t="shared" si="2"/>
        <v/>
      </c>
      <c r="BB4" s="44" t="str">
        <f t="shared" si="2"/>
        <v/>
      </c>
      <c r="BC4" s="44" t="str">
        <f t="shared" si="2"/>
        <v/>
      </c>
      <c r="BD4" s="44" t="str">
        <f t="shared" si="2"/>
        <v/>
      </c>
      <c r="BE4" s="44" t="str">
        <f t="shared" si="2"/>
        <v/>
      </c>
      <c r="BF4" s="44" t="str">
        <f t="shared" si="2"/>
        <v/>
      </c>
      <c r="BG4" s="44" t="str">
        <f t="shared" si="2"/>
        <v/>
      </c>
      <c r="BH4" s="44" t="str">
        <f t="shared" si="2"/>
        <v/>
      </c>
      <c r="BI4" s="44" t="str">
        <f t="shared" si="2"/>
        <v/>
      </c>
      <c r="BJ4" s="44" t="str">
        <f t="shared" si="2"/>
        <v/>
      </c>
      <c r="BK4" s="44" t="str">
        <f t="shared" si="2"/>
        <v/>
      </c>
    </row>
    <row r="5" spans="1:63" x14ac:dyDescent="0.3">
      <c r="A5" s="57">
        <v>3</v>
      </c>
      <c r="B5" s="44">
        <v>5.7605402989521781E-4</v>
      </c>
      <c r="C5" s="44">
        <v>9.5475638051044083E-4</v>
      </c>
      <c r="D5" s="44"/>
      <c r="E5" s="44"/>
      <c r="F5" s="44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84"/>
      <c r="AG5" s="84"/>
      <c r="AH5" s="44">
        <f t="shared" si="3"/>
        <v>-7.4593090997660862</v>
      </c>
      <c r="AI5" s="44">
        <f t="shared" si="1"/>
        <v>-6.9540543489687607</v>
      </c>
      <c r="AJ5" s="44" t="str">
        <f t="shared" si="1"/>
        <v/>
      </c>
      <c r="AK5" s="44" t="str">
        <f t="shared" si="1"/>
        <v/>
      </c>
      <c r="AL5" s="44" t="str">
        <f t="shared" si="1"/>
        <v/>
      </c>
      <c r="AM5" s="44" t="str">
        <f t="shared" si="1"/>
        <v/>
      </c>
      <c r="AN5" s="44" t="str">
        <f t="shared" si="1"/>
        <v/>
      </c>
      <c r="AO5" s="44" t="str">
        <f t="shared" si="1"/>
        <v/>
      </c>
      <c r="AP5" s="44" t="str">
        <f t="shared" si="1"/>
        <v/>
      </c>
      <c r="AQ5" s="44" t="str">
        <f t="shared" si="1"/>
        <v/>
      </c>
      <c r="AR5" s="44" t="str">
        <f t="shared" si="1"/>
        <v/>
      </c>
      <c r="AS5" s="44" t="str">
        <f t="shared" si="1"/>
        <v/>
      </c>
      <c r="AT5" s="44" t="str">
        <f t="shared" si="1"/>
        <v/>
      </c>
      <c r="AU5" s="44" t="str">
        <f t="shared" si="1"/>
        <v/>
      </c>
      <c r="AV5" s="44" t="str">
        <f t="shared" si="1"/>
        <v/>
      </c>
      <c r="AW5" s="44" t="str">
        <f t="shared" si="1"/>
        <v/>
      </c>
      <c r="AX5" s="44" t="str">
        <f t="shared" si="1"/>
        <v/>
      </c>
      <c r="AY5" s="44" t="str">
        <f t="shared" si="2"/>
        <v/>
      </c>
      <c r="AZ5" s="44" t="str">
        <f t="shared" si="2"/>
        <v/>
      </c>
      <c r="BA5" s="44" t="str">
        <f t="shared" si="2"/>
        <v/>
      </c>
      <c r="BB5" s="44" t="str">
        <f t="shared" si="2"/>
        <v/>
      </c>
      <c r="BC5" s="44" t="str">
        <f t="shared" si="2"/>
        <v/>
      </c>
      <c r="BD5" s="44" t="str">
        <f t="shared" si="2"/>
        <v/>
      </c>
      <c r="BE5" s="44" t="str">
        <f t="shared" si="2"/>
        <v/>
      </c>
      <c r="BF5" s="44" t="str">
        <f t="shared" si="2"/>
        <v/>
      </c>
      <c r="BG5" s="44" t="str">
        <f t="shared" si="2"/>
        <v/>
      </c>
      <c r="BH5" s="44" t="str">
        <f t="shared" si="2"/>
        <v/>
      </c>
      <c r="BI5" s="44" t="str">
        <f t="shared" si="2"/>
        <v/>
      </c>
      <c r="BJ5" s="44" t="str">
        <f t="shared" si="2"/>
        <v/>
      </c>
      <c r="BK5" s="44" t="str">
        <f t="shared" si="2"/>
        <v/>
      </c>
    </row>
    <row r="6" spans="1:63" x14ac:dyDescent="0.3">
      <c r="A6" s="57">
        <v>4</v>
      </c>
      <c r="B6" s="53">
        <v>4.3481520353849619E-4</v>
      </c>
      <c r="C6" s="53">
        <v>1.2421991084695394E-3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84"/>
      <c r="AG6" s="84"/>
      <c r="AH6" s="44">
        <f t="shared" si="3"/>
        <v>-7.74058943658867</v>
      </c>
      <c r="AI6" s="44">
        <f t="shared" si="1"/>
        <v>-6.6908719955421629</v>
      </c>
      <c r="AJ6" s="44" t="str">
        <f t="shared" si="1"/>
        <v/>
      </c>
      <c r="AK6" s="44" t="str">
        <f t="shared" si="1"/>
        <v/>
      </c>
      <c r="AL6" s="44" t="str">
        <f t="shared" si="1"/>
        <v/>
      </c>
      <c r="AM6" s="44" t="str">
        <f t="shared" si="1"/>
        <v/>
      </c>
      <c r="AN6" s="44" t="str">
        <f t="shared" si="1"/>
        <v/>
      </c>
      <c r="AO6" s="44" t="str">
        <f t="shared" si="1"/>
        <v/>
      </c>
      <c r="AP6" s="44" t="str">
        <f t="shared" si="1"/>
        <v/>
      </c>
      <c r="AQ6" s="44" t="str">
        <f t="shared" si="1"/>
        <v/>
      </c>
      <c r="AR6" s="44" t="str">
        <f t="shared" si="1"/>
        <v/>
      </c>
      <c r="AS6" s="44" t="str">
        <f t="shared" si="1"/>
        <v/>
      </c>
      <c r="AT6" s="44" t="str">
        <f t="shared" si="1"/>
        <v/>
      </c>
      <c r="AU6" s="44" t="str">
        <f t="shared" si="1"/>
        <v/>
      </c>
      <c r="AV6" s="44" t="str">
        <f t="shared" si="1"/>
        <v/>
      </c>
      <c r="AW6" s="44" t="str">
        <f t="shared" si="1"/>
        <v/>
      </c>
      <c r="AX6" s="44" t="str">
        <f t="shared" si="1"/>
        <v/>
      </c>
      <c r="AY6" s="44" t="str">
        <f t="shared" si="2"/>
        <v/>
      </c>
      <c r="AZ6" s="44" t="str">
        <f t="shared" si="2"/>
        <v/>
      </c>
      <c r="BA6" s="44" t="str">
        <f t="shared" si="2"/>
        <v/>
      </c>
      <c r="BB6" s="44" t="str">
        <f t="shared" si="2"/>
        <v/>
      </c>
      <c r="BC6" s="44" t="str">
        <f t="shared" si="2"/>
        <v/>
      </c>
      <c r="BD6" s="44" t="str">
        <f t="shared" si="2"/>
        <v/>
      </c>
      <c r="BE6" s="44" t="str">
        <f t="shared" si="2"/>
        <v/>
      </c>
      <c r="BF6" s="44" t="str">
        <f t="shared" si="2"/>
        <v/>
      </c>
      <c r="BG6" s="44" t="str">
        <f t="shared" si="2"/>
        <v/>
      </c>
      <c r="BH6" s="44" t="str">
        <f t="shared" si="2"/>
        <v/>
      </c>
      <c r="BI6" s="44" t="str">
        <f t="shared" si="2"/>
        <v/>
      </c>
      <c r="BJ6" s="44" t="str">
        <f t="shared" si="2"/>
        <v/>
      </c>
      <c r="BK6" s="44" t="str">
        <f t="shared" si="2"/>
        <v/>
      </c>
    </row>
    <row r="7" spans="1:63" x14ac:dyDescent="0.3">
      <c r="A7" s="57">
        <v>5</v>
      </c>
      <c r="B7" s="53">
        <v>4.2810746973723067E-4</v>
      </c>
      <c r="C7" s="53">
        <v>1.0803108808290155E-3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84"/>
      <c r="AG7" s="84"/>
      <c r="AH7" s="44">
        <f t="shared" si="3"/>
        <v>-7.7561362963852885</v>
      </c>
      <c r="AI7" s="44">
        <f t="shared" si="1"/>
        <v>-6.8305064266481663</v>
      </c>
      <c r="AJ7" s="44" t="str">
        <f t="shared" si="1"/>
        <v/>
      </c>
      <c r="AK7" s="44" t="str">
        <f t="shared" si="1"/>
        <v/>
      </c>
      <c r="AL7" s="44" t="str">
        <f t="shared" si="1"/>
        <v/>
      </c>
      <c r="AM7" s="44" t="str">
        <f t="shared" si="1"/>
        <v/>
      </c>
      <c r="AN7" s="44" t="str">
        <f t="shared" si="1"/>
        <v/>
      </c>
      <c r="AO7" s="44" t="str">
        <f t="shared" si="1"/>
        <v/>
      </c>
      <c r="AP7" s="44" t="str">
        <f t="shared" si="1"/>
        <v/>
      </c>
      <c r="AQ7" s="44" t="str">
        <f t="shared" si="1"/>
        <v/>
      </c>
      <c r="AR7" s="44" t="str">
        <f t="shared" si="1"/>
        <v/>
      </c>
      <c r="AS7" s="44" t="str">
        <f t="shared" si="1"/>
        <v/>
      </c>
      <c r="AT7" s="44" t="str">
        <f t="shared" si="1"/>
        <v/>
      </c>
      <c r="AU7" s="44" t="str">
        <f t="shared" si="1"/>
        <v/>
      </c>
      <c r="AV7" s="44" t="str">
        <f t="shared" si="1"/>
        <v/>
      </c>
      <c r="AW7" s="44" t="str">
        <f t="shared" si="1"/>
        <v/>
      </c>
      <c r="AX7" s="44" t="str">
        <f t="shared" si="1"/>
        <v/>
      </c>
      <c r="AY7" s="44" t="str">
        <f t="shared" si="2"/>
        <v/>
      </c>
      <c r="AZ7" s="44" t="str">
        <f t="shared" si="2"/>
        <v/>
      </c>
      <c r="BA7" s="44" t="str">
        <f t="shared" si="2"/>
        <v/>
      </c>
      <c r="BB7" s="44" t="str">
        <f t="shared" si="2"/>
        <v/>
      </c>
      <c r="BC7" s="44" t="str">
        <f t="shared" si="2"/>
        <v/>
      </c>
      <c r="BD7" s="44" t="str">
        <f t="shared" si="2"/>
        <v/>
      </c>
      <c r="BE7" s="44" t="str">
        <f t="shared" si="2"/>
        <v/>
      </c>
      <c r="BF7" s="44" t="str">
        <f t="shared" si="2"/>
        <v/>
      </c>
      <c r="BG7" s="44" t="str">
        <f t="shared" si="2"/>
        <v/>
      </c>
      <c r="BH7" s="44" t="str">
        <f t="shared" si="2"/>
        <v/>
      </c>
      <c r="BI7" s="44" t="str">
        <f t="shared" si="2"/>
        <v/>
      </c>
      <c r="BJ7" s="44" t="str">
        <f t="shared" si="2"/>
        <v/>
      </c>
      <c r="BK7" s="44" t="str">
        <f t="shared" si="2"/>
        <v/>
      </c>
    </row>
    <row r="8" spans="1:63" x14ac:dyDescent="0.3">
      <c r="A8" s="57">
        <v>6</v>
      </c>
      <c r="B8" s="53">
        <v>5.365650585133448E-4</v>
      </c>
      <c r="C8" s="53">
        <v>9.6867749419953604E-4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84"/>
      <c r="AG8" s="84"/>
      <c r="AH8" s="44">
        <f t="shared" si="3"/>
        <v>-7.5303227385421456</v>
      </c>
      <c r="AI8" s="44">
        <f t="shared" si="1"/>
        <v>-6.9395788247949746</v>
      </c>
      <c r="AJ8" s="44" t="str">
        <f t="shared" si="1"/>
        <v/>
      </c>
      <c r="AK8" s="44" t="str">
        <f t="shared" si="1"/>
        <v/>
      </c>
      <c r="AL8" s="44" t="str">
        <f t="shared" si="1"/>
        <v/>
      </c>
      <c r="AM8" s="44" t="str">
        <f t="shared" si="1"/>
        <v/>
      </c>
      <c r="AN8" s="44" t="str">
        <f t="shared" si="1"/>
        <v/>
      </c>
      <c r="AO8" s="44" t="str">
        <f t="shared" si="1"/>
        <v/>
      </c>
      <c r="AP8" s="44" t="str">
        <f t="shared" si="1"/>
        <v/>
      </c>
      <c r="AQ8" s="44" t="str">
        <f t="shared" si="1"/>
        <v/>
      </c>
      <c r="AR8" s="44" t="str">
        <f t="shared" si="1"/>
        <v/>
      </c>
      <c r="AS8" s="44" t="str">
        <f t="shared" si="1"/>
        <v/>
      </c>
      <c r="AT8" s="44" t="str">
        <f t="shared" si="1"/>
        <v/>
      </c>
      <c r="AU8" s="44" t="str">
        <f t="shared" si="1"/>
        <v/>
      </c>
      <c r="AV8" s="44" t="str">
        <f t="shared" si="1"/>
        <v/>
      </c>
      <c r="AW8" s="44" t="str">
        <f t="shared" si="1"/>
        <v/>
      </c>
      <c r="AX8" s="44" t="str">
        <f t="shared" si="1"/>
        <v/>
      </c>
      <c r="AY8" s="44" t="str">
        <f t="shared" si="2"/>
        <v/>
      </c>
      <c r="AZ8" s="44" t="str">
        <f t="shared" si="2"/>
        <v/>
      </c>
      <c r="BA8" s="44" t="str">
        <f t="shared" si="2"/>
        <v/>
      </c>
      <c r="BB8" s="44" t="str">
        <f t="shared" si="2"/>
        <v/>
      </c>
      <c r="BC8" s="44" t="str">
        <f t="shared" si="2"/>
        <v/>
      </c>
      <c r="BD8" s="44" t="str">
        <f t="shared" si="2"/>
        <v/>
      </c>
      <c r="BE8" s="44" t="str">
        <f t="shared" si="2"/>
        <v/>
      </c>
      <c r="BF8" s="44" t="str">
        <f t="shared" si="2"/>
        <v/>
      </c>
      <c r="BG8" s="44" t="str">
        <f t="shared" si="2"/>
        <v/>
      </c>
      <c r="BH8" s="44" t="str">
        <f t="shared" si="2"/>
        <v/>
      </c>
      <c r="BI8" s="44" t="str">
        <f t="shared" si="2"/>
        <v/>
      </c>
      <c r="BJ8" s="44" t="str">
        <f t="shared" si="2"/>
        <v/>
      </c>
      <c r="BK8" s="44" t="str">
        <f t="shared" si="2"/>
        <v/>
      </c>
    </row>
    <row r="9" spans="1:63" x14ac:dyDescent="0.3">
      <c r="A9" s="57">
        <v>7</v>
      </c>
      <c r="B9" s="53">
        <v>4.4229295813888697E-4</v>
      </c>
      <c r="C9" s="53">
        <v>8.6666666666666663E-4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84"/>
      <c r="AG9" s="84"/>
      <c r="AH9" s="44">
        <f t="shared" si="3"/>
        <v>-7.7235380942230938</v>
      </c>
      <c r="AI9" s="44">
        <f t="shared" si="1"/>
        <v>-7.0508561226228101</v>
      </c>
      <c r="AJ9" s="44" t="str">
        <f t="shared" si="1"/>
        <v/>
      </c>
      <c r="AK9" s="44" t="str">
        <f t="shared" si="1"/>
        <v/>
      </c>
      <c r="AL9" s="44" t="str">
        <f t="shared" si="1"/>
        <v/>
      </c>
      <c r="AM9" s="44" t="str">
        <f t="shared" si="1"/>
        <v/>
      </c>
      <c r="AN9" s="44" t="str">
        <f t="shared" si="1"/>
        <v/>
      </c>
      <c r="AO9" s="44" t="str">
        <f t="shared" si="1"/>
        <v/>
      </c>
      <c r="AP9" s="44" t="str">
        <f t="shared" si="1"/>
        <v/>
      </c>
      <c r="AQ9" s="44" t="str">
        <f t="shared" si="1"/>
        <v/>
      </c>
      <c r="AR9" s="44" t="str">
        <f t="shared" si="1"/>
        <v/>
      </c>
      <c r="AS9" s="44" t="str">
        <f t="shared" si="1"/>
        <v/>
      </c>
      <c r="AT9" s="44" t="str">
        <f t="shared" si="1"/>
        <v/>
      </c>
      <c r="AU9" s="44" t="str">
        <f t="shared" si="1"/>
        <v/>
      </c>
      <c r="AV9" s="44" t="str">
        <f t="shared" si="1"/>
        <v/>
      </c>
      <c r="AW9" s="44" t="str">
        <f t="shared" si="1"/>
        <v/>
      </c>
      <c r="AX9" s="44" t="str">
        <f t="shared" si="1"/>
        <v/>
      </c>
      <c r="AY9" s="44" t="str">
        <f t="shared" si="2"/>
        <v/>
      </c>
      <c r="AZ9" s="44" t="str">
        <f t="shared" si="2"/>
        <v/>
      </c>
      <c r="BA9" s="44" t="str">
        <f t="shared" si="2"/>
        <v/>
      </c>
      <c r="BB9" s="44" t="str">
        <f t="shared" si="2"/>
        <v/>
      </c>
      <c r="BC9" s="44" t="str">
        <f t="shared" si="2"/>
        <v/>
      </c>
      <c r="BD9" s="44" t="str">
        <f t="shared" si="2"/>
        <v/>
      </c>
      <c r="BE9" s="44" t="str">
        <f t="shared" si="2"/>
        <v/>
      </c>
      <c r="BF9" s="44" t="str">
        <f t="shared" si="2"/>
        <v/>
      </c>
      <c r="BG9" s="44" t="str">
        <f t="shared" si="2"/>
        <v/>
      </c>
      <c r="BH9" s="44" t="str">
        <f t="shared" si="2"/>
        <v/>
      </c>
      <c r="BI9" s="44" t="str">
        <f t="shared" si="2"/>
        <v/>
      </c>
      <c r="BJ9" s="44" t="str">
        <f t="shared" si="2"/>
        <v/>
      </c>
      <c r="BK9" s="44" t="str">
        <f t="shared" si="2"/>
        <v/>
      </c>
    </row>
    <row r="10" spans="1:63" x14ac:dyDescent="0.3">
      <c r="A10" s="57">
        <v>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84"/>
      <c r="AG10" s="84"/>
      <c r="AH10" s="44" t="str">
        <f t="shared" si="3"/>
        <v/>
      </c>
      <c r="AI10" s="44" t="str">
        <f t="shared" si="1"/>
        <v/>
      </c>
      <c r="AJ10" s="44" t="str">
        <f t="shared" si="1"/>
        <v/>
      </c>
      <c r="AK10" s="44" t="str">
        <f t="shared" si="1"/>
        <v/>
      </c>
      <c r="AL10" s="44" t="str">
        <f t="shared" si="1"/>
        <v/>
      </c>
      <c r="AM10" s="44" t="str">
        <f t="shared" si="1"/>
        <v/>
      </c>
      <c r="AN10" s="44" t="str">
        <f t="shared" si="1"/>
        <v/>
      </c>
      <c r="AO10" s="44" t="str">
        <f t="shared" si="1"/>
        <v/>
      </c>
      <c r="AP10" s="44" t="str">
        <f t="shared" si="1"/>
        <v/>
      </c>
      <c r="AQ10" s="44" t="str">
        <f t="shared" si="1"/>
        <v/>
      </c>
      <c r="AR10" s="44" t="str">
        <f t="shared" si="1"/>
        <v/>
      </c>
      <c r="AS10" s="44" t="str">
        <f t="shared" si="1"/>
        <v/>
      </c>
      <c r="AT10" s="44" t="str">
        <f t="shared" si="1"/>
        <v/>
      </c>
      <c r="AU10" s="44" t="str">
        <f t="shared" si="1"/>
        <v/>
      </c>
      <c r="AV10" s="44" t="str">
        <f t="shared" si="1"/>
        <v/>
      </c>
      <c r="AW10" s="44" t="str">
        <f t="shared" si="1"/>
        <v/>
      </c>
      <c r="AX10" s="44" t="str">
        <f t="shared" si="1"/>
        <v/>
      </c>
      <c r="AY10" s="44" t="str">
        <f t="shared" si="2"/>
        <v/>
      </c>
      <c r="AZ10" s="44" t="str">
        <f t="shared" si="2"/>
        <v/>
      </c>
      <c r="BA10" s="44" t="str">
        <f t="shared" si="2"/>
        <v/>
      </c>
      <c r="BB10" s="44" t="str">
        <f t="shared" si="2"/>
        <v/>
      </c>
      <c r="BC10" s="44" t="str">
        <f t="shared" si="2"/>
        <v/>
      </c>
      <c r="BD10" s="44" t="str">
        <f t="shared" si="2"/>
        <v/>
      </c>
      <c r="BE10" s="44" t="str">
        <f t="shared" si="2"/>
        <v/>
      </c>
      <c r="BF10" s="44" t="str">
        <f t="shared" si="2"/>
        <v/>
      </c>
      <c r="BG10" s="44" t="str">
        <f t="shared" si="2"/>
        <v/>
      </c>
      <c r="BH10" s="44" t="str">
        <f t="shared" si="2"/>
        <v/>
      </c>
      <c r="BI10" s="44" t="str">
        <f t="shared" si="2"/>
        <v/>
      </c>
      <c r="BJ10" s="44" t="str">
        <f t="shared" si="2"/>
        <v/>
      </c>
      <c r="BK10" s="44" t="str">
        <f t="shared" si="2"/>
        <v/>
      </c>
    </row>
    <row r="11" spans="1:63" x14ac:dyDescent="0.3">
      <c r="A11" s="57">
        <v>9</v>
      </c>
      <c r="B11" s="58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84"/>
      <c r="AG11" s="84"/>
      <c r="AH11" s="44" t="str">
        <f t="shared" si="3"/>
        <v/>
      </c>
      <c r="AI11" s="44" t="str">
        <f t="shared" si="1"/>
        <v/>
      </c>
      <c r="AJ11" s="44" t="str">
        <f t="shared" si="1"/>
        <v/>
      </c>
      <c r="AK11" s="44" t="str">
        <f t="shared" si="1"/>
        <v/>
      </c>
      <c r="AL11" s="44" t="str">
        <f t="shared" si="1"/>
        <v/>
      </c>
      <c r="AM11" s="44" t="str">
        <f t="shared" si="1"/>
        <v/>
      </c>
      <c r="AN11" s="44" t="str">
        <f t="shared" si="1"/>
        <v/>
      </c>
      <c r="AO11" s="44" t="str">
        <f t="shared" si="1"/>
        <v/>
      </c>
      <c r="AP11" s="44" t="str">
        <f t="shared" si="1"/>
        <v/>
      </c>
      <c r="AQ11" s="44" t="str">
        <f t="shared" si="1"/>
        <v/>
      </c>
      <c r="AR11" s="44" t="str">
        <f t="shared" si="1"/>
        <v/>
      </c>
      <c r="AS11" s="44" t="str">
        <f t="shared" si="1"/>
        <v/>
      </c>
      <c r="AT11" s="44" t="str">
        <f t="shared" si="1"/>
        <v/>
      </c>
      <c r="AU11" s="44" t="str">
        <f t="shared" si="1"/>
        <v/>
      </c>
      <c r="AV11" s="44" t="str">
        <f t="shared" si="1"/>
        <v/>
      </c>
      <c r="AW11" s="44" t="str">
        <f t="shared" si="1"/>
        <v/>
      </c>
      <c r="AX11" s="44" t="str">
        <f t="shared" si="1"/>
        <v/>
      </c>
      <c r="AY11" s="44" t="str">
        <f t="shared" si="2"/>
        <v/>
      </c>
      <c r="AZ11" s="44" t="str">
        <f t="shared" si="2"/>
        <v/>
      </c>
      <c r="BA11" s="44" t="str">
        <f t="shared" si="2"/>
        <v/>
      </c>
      <c r="BB11" s="44" t="str">
        <f t="shared" si="2"/>
        <v/>
      </c>
      <c r="BC11" s="44" t="str">
        <f t="shared" si="2"/>
        <v/>
      </c>
      <c r="BD11" s="44" t="str">
        <f t="shared" si="2"/>
        <v/>
      </c>
      <c r="BE11" s="44" t="str">
        <f t="shared" si="2"/>
        <v/>
      </c>
      <c r="BF11" s="44" t="str">
        <f t="shared" si="2"/>
        <v/>
      </c>
      <c r="BG11" s="44" t="str">
        <f t="shared" si="2"/>
        <v/>
      </c>
      <c r="BH11" s="44" t="str">
        <f t="shared" si="2"/>
        <v/>
      </c>
      <c r="BI11" s="44" t="str">
        <f t="shared" si="2"/>
        <v/>
      </c>
      <c r="BJ11" s="44" t="str">
        <f t="shared" si="2"/>
        <v/>
      </c>
      <c r="BK11" s="44" t="str">
        <f t="shared" si="2"/>
        <v/>
      </c>
    </row>
    <row r="12" spans="1:63" x14ac:dyDescent="0.3">
      <c r="A12" s="57">
        <v>10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84"/>
      <c r="AG12" s="84"/>
      <c r="AH12" s="44" t="str">
        <f t="shared" si="3"/>
        <v/>
      </c>
      <c r="AI12" s="44" t="str">
        <f t="shared" si="1"/>
        <v/>
      </c>
      <c r="AJ12" s="44" t="str">
        <f t="shared" si="1"/>
        <v/>
      </c>
      <c r="AK12" s="44" t="str">
        <f t="shared" si="1"/>
        <v/>
      </c>
      <c r="AL12" s="44" t="str">
        <f t="shared" si="1"/>
        <v/>
      </c>
      <c r="AM12" s="44" t="str">
        <f t="shared" si="1"/>
        <v/>
      </c>
      <c r="AN12" s="44" t="str">
        <f t="shared" si="1"/>
        <v/>
      </c>
      <c r="AO12" s="44" t="str">
        <f t="shared" si="1"/>
        <v/>
      </c>
      <c r="AP12" s="44" t="str">
        <f t="shared" si="1"/>
        <v/>
      </c>
      <c r="AQ12" s="44" t="str">
        <f t="shared" si="1"/>
        <v/>
      </c>
      <c r="AR12" s="44" t="str">
        <f t="shared" si="1"/>
        <v/>
      </c>
      <c r="AS12" s="44" t="str">
        <f t="shared" si="1"/>
        <v/>
      </c>
      <c r="AT12" s="44" t="str">
        <f t="shared" si="1"/>
        <v/>
      </c>
      <c r="AU12" s="44" t="str">
        <f t="shared" si="1"/>
        <v/>
      </c>
      <c r="AV12" s="44" t="str">
        <f t="shared" si="1"/>
        <v/>
      </c>
      <c r="AW12" s="44" t="str">
        <f t="shared" si="1"/>
        <v/>
      </c>
      <c r="AX12" s="44" t="str">
        <f t="shared" si="1"/>
        <v/>
      </c>
      <c r="AY12" s="44" t="str">
        <f t="shared" si="2"/>
        <v/>
      </c>
      <c r="AZ12" s="44" t="str">
        <f t="shared" si="2"/>
        <v/>
      </c>
      <c r="BA12" s="44" t="str">
        <f t="shared" si="2"/>
        <v/>
      </c>
      <c r="BB12" s="44" t="str">
        <f t="shared" si="2"/>
        <v/>
      </c>
      <c r="BC12" s="44" t="str">
        <f t="shared" si="2"/>
        <v/>
      </c>
      <c r="BD12" s="44" t="str">
        <f t="shared" si="2"/>
        <v/>
      </c>
      <c r="BE12" s="44" t="str">
        <f t="shared" si="2"/>
        <v/>
      </c>
      <c r="BF12" s="44" t="str">
        <f t="shared" si="2"/>
        <v/>
      </c>
      <c r="BG12" s="44" t="str">
        <f t="shared" si="2"/>
        <v/>
      </c>
      <c r="BH12" s="44" t="str">
        <f t="shared" si="2"/>
        <v/>
      </c>
      <c r="BI12" s="44" t="str">
        <f t="shared" si="2"/>
        <v/>
      </c>
      <c r="BJ12" s="44" t="str">
        <f t="shared" si="2"/>
        <v/>
      </c>
      <c r="BK12" s="44" t="str">
        <f t="shared" si="2"/>
        <v/>
      </c>
    </row>
    <row r="13" spans="1:63" x14ac:dyDescent="0.3">
      <c r="A13" s="57">
        <v>11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84"/>
      <c r="AG13" s="84"/>
      <c r="AH13" s="44" t="str">
        <f t="shared" si="3"/>
        <v/>
      </c>
      <c r="AI13" s="44" t="str">
        <f t="shared" si="1"/>
        <v/>
      </c>
      <c r="AJ13" s="44" t="str">
        <f t="shared" si="1"/>
        <v/>
      </c>
      <c r="AK13" s="44" t="str">
        <f t="shared" si="1"/>
        <v/>
      </c>
      <c r="AL13" s="44" t="str">
        <f t="shared" si="1"/>
        <v/>
      </c>
      <c r="AM13" s="44" t="str">
        <f t="shared" si="1"/>
        <v/>
      </c>
      <c r="AN13" s="44" t="str">
        <f t="shared" si="1"/>
        <v/>
      </c>
      <c r="AO13" s="44" t="str">
        <f t="shared" si="1"/>
        <v/>
      </c>
      <c r="AP13" s="44" t="str">
        <f t="shared" si="1"/>
        <v/>
      </c>
      <c r="AQ13" s="44" t="str">
        <f t="shared" si="1"/>
        <v/>
      </c>
      <c r="AR13" s="44" t="str">
        <f t="shared" si="1"/>
        <v/>
      </c>
      <c r="AS13" s="44" t="str">
        <f t="shared" si="1"/>
        <v/>
      </c>
      <c r="AT13" s="44" t="str">
        <f t="shared" si="1"/>
        <v/>
      </c>
      <c r="AU13" s="44" t="str">
        <f t="shared" si="1"/>
        <v/>
      </c>
      <c r="AV13" s="44" t="str">
        <f t="shared" si="1"/>
        <v/>
      </c>
      <c r="AW13" s="44" t="str">
        <f t="shared" si="1"/>
        <v/>
      </c>
      <c r="AX13" s="44" t="str">
        <f t="shared" si="1"/>
        <v/>
      </c>
      <c r="AY13" s="44" t="str">
        <f t="shared" si="2"/>
        <v/>
      </c>
      <c r="AZ13" s="44" t="str">
        <f t="shared" si="2"/>
        <v/>
      </c>
      <c r="BA13" s="44" t="str">
        <f t="shared" si="2"/>
        <v/>
      </c>
      <c r="BB13" s="44" t="str">
        <f t="shared" si="2"/>
        <v/>
      </c>
      <c r="BC13" s="44" t="str">
        <f t="shared" si="2"/>
        <v/>
      </c>
      <c r="BD13" s="44" t="str">
        <f t="shared" si="2"/>
        <v/>
      </c>
      <c r="BE13" s="44" t="str">
        <f t="shared" si="2"/>
        <v/>
      </c>
      <c r="BF13" s="44" t="str">
        <f t="shared" si="2"/>
        <v/>
      </c>
      <c r="BG13" s="44" t="str">
        <f t="shared" si="2"/>
        <v/>
      </c>
      <c r="BH13" s="44" t="str">
        <f t="shared" si="2"/>
        <v/>
      </c>
      <c r="BI13" s="44" t="str">
        <f t="shared" si="2"/>
        <v/>
      </c>
      <c r="BJ13" s="44" t="str">
        <f t="shared" si="2"/>
        <v/>
      </c>
      <c r="BK13" s="44" t="str">
        <f t="shared" si="2"/>
        <v/>
      </c>
    </row>
    <row r="14" spans="1:63" x14ac:dyDescent="0.3">
      <c r="A14" s="57">
        <v>12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84"/>
      <c r="AG14" s="84"/>
      <c r="AH14" s="44" t="str">
        <f t="shared" si="3"/>
        <v/>
      </c>
      <c r="AI14" s="44" t="str">
        <f t="shared" si="1"/>
        <v/>
      </c>
      <c r="AJ14" s="44" t="str">
        <f t="shared" si="1"/>
        <v/>
      </c>
      <c r="AK14" s="44" t="str">
        <f t="shared" si="1"/>
        <v/>
      </c>
      <c r="AL14" s="44" t="str">
        <f t="shared" si="1"/>
        <v/>
      </c>
      <c r="AM14" s="44" t="str">
        <f t="shared" si="1"/>
        <v/>
      </c>
      <c r="AN14" s="44" t="str">
        <f t="shared" si="1"/>
        <v/>
      </c>
      <c r="AO14" s="44" t="str">
        <f t="shared" si="1"/>
        <v/>
      </c>
      <c r="AP14" s="44" t="str">
        <f t="shared" si="1"/>
        <v/>
      </c>
      <c r="AQ14" s="44" t="str">
        <f t="shared" si="1"/>
        <v/>
      </c>
      <c r="AR14" s="44" t="str">
        <f t="shared" si="1"/>
        <v/>
      </c>
      <c r="AS14" s="44" t="str">
        <f t="shared" si="1"/>
        <v/>
      </c>
      <c r="AT14" s="44" t="str">
        <f t="shared" si="1"/>
        <v/>
      </c>
      <c r="AU14" s="44" t="str">
        <f t="shared" si="1"/>
        <v/>
      </c>
      <c r="AV14" s="44" t="str">
        <f t="shared" si="1"/>
        <v/>
      </c>
      <c r="AW14" s="44" t="str">
        <f t="shared" si="1"/>
        <v/>
      </c>
      <c r="AX14" s="44" t="str">
        <f t="shared" si="1"/>
        <v/>
      </c>
      <c r="AY14" s="44" t="str">
        <f t="shared" si="2"/>
        <v/>
      </c>
      <c r="AZ14" s="44" t="str">
        <f t="shared" si="2"/>
        <v/>
      </c>
      <c r="BA14" s="44" t="str">
        <f t="shared" si="2"/>
        <v/>
      </c>
      <c r="BB14" s="44" t="str">
        <f t="shared" si="2"/>
        <v/>
      </c>
      <c r="BC14" s="44" t="str">
        <f t="shared" si="2"/>
        <v/>
      </c>
      <c r="BD14" s="44" t="str">
        <f t="shared" si="2"/>
        <v/>
      </c>
      <c r="BE14" s="44" t="str">
        <f t="shared" si="2"/>
        <v/>
      </c>
      <c r="BF14" s="44" t="str">
        <f t="shared" si="2"/>
        <v/>
      </c>
      <c r="BG14" s="44" t="str">
        <f t="shared" si="2"/>
        <v/>
      </c>
      <c r="BH14" s="44" t="str">
        <f t="shared" si="2"/>
        <v/>
      </c>
      <c r="BI14" s="44" t="str">
        <f t="shared" si="2"/>
        <v/>
      </c>
      <c r="BJ14" s="44" t="str">
        <f t="shared" si="2"/>
        <v/>
      </c>
      <c r="BK14" s="44" t="str">
        <f t="shared" si="2"/>
        <v/>
      </c>
    </row>
    <row r="15" spans="1:63" x14ac:dyDescent="0.3">
      <c r="A15" s="57">
        <v>13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84"/>
      <c r="AG15" s="84"/>
      <c r="AH15" s="44" t="str">
        <f t="shared" si="3"/>
        <v/>
      </c>
      <c r="AI15" s="44" t="str">
        <f t="shared" si="1"/>
        <v/>
      </c>
      <c r="AJ15" s="44" t="str">
        <f t="shared" si="1"/>
        <v/>
      </c>
      <c r="AK15" s="44" t="str">
        <f t="shared" si="1"/>
        <v/>
      </c>
      <c r="AL15" s="44" t="str">
        <f t="shared" si="1"/>
        <v/>
      </c>
      <c r="AM15" s="44" t="str">
        <f t="shared" si="1"/>
        <v/>
      </c>
      <c r="AN15" s="44" t="str">
        <f t="shared" si="1"/>
        <v/>
      </c>
      <c r="AO15" s="44" t="str">
        <f t="shared" si="1"/>
        <v/>
      </c>
      <c r="AP15" s="44" t="str">
        <f t="shared" si="1"/>
        <v/>
      </c>
      <c r="AQ15" s="44" t="str">
        <f t="shared" si="1"/>
        <v/>
      </c>
      <c r="AR15" s="44" t="str">
        <f t="shared" si="1"/>
        <v/>
      </c>
      <c r="AS15" s="44" t="str">
        <f t="shared" si="1"/>
        <v/>
      </c>
      <c r="AT15" s="44" t="str">
        <f t="shared" si="1"/>
        <v/>
      </c>
      <c r="AU15" s="44" t="str">
        <f t="shared" si="1"/>
        <v/>
      </c>
      <c r="AV15" s="44" t="str">
        <f t="shared" si="1"/>
        <v/>
      </c>
      <c r="AW15" s="44" t="str">
        <f t="shared" si="1"/>
        <v/>
      </c>
      <c r="AX15" s="44" t="str">
        <f t="shared" si="1"/>
        <v/>
      </c>
      <c r="AY15" s="44" t="str">
        <f t="shared" si="2"/>
        <v/>
      </c>
      <c r="AZ15" s="44" t="str">
        <f t="shared" si="2"/>
        <v/>
      </c>
      <c r="BA15" s="44" t="str">
        <f t="shared" si="2"/>
        <v/>
      </c>
      <c r="BB15" s="44" t="str">
        <f t="shared" si="2"/>
        <v/>
      </c>
      <c r="BC15" s="44" t="str">
        <f t="shared" si="2"/>
        <v/>
      </c>
      <c r="BD15" s="44" t="str">
        <f t="shared" si="2"/>
        <v/>
      </c>
      <c r="BE15" s="44" t="str">
        <f t="shared" si="2"/>
        <v/>
      </c>
      <c r="BF15" s="44" t="str">
        <f t="shared" si="2"/>
        <v/>
      </c>
      <c r="BG15" s="44" t="str">
        <f t="shared" si="2"/>
        <v/>
      </c>
      <c r="BH15" s="44" t="str">
        <f t="shared" si="2"/>
        <v/>
      </c>
      <c r="BI15" s="44" t="str">
        <f t="shared" si="2"/>
        <v/>
      </c>
      <c r="BJ15" s="44" t="str">
        <f t="shared" si="2"/>
        <v/>
      </c>
      <c r="BK15" s="44" t="str">
        <f t="shared" si="2"/>
        <v/>
      </c>
    </row>
    <row r="16" spans="1:63" x14ac:dyDescent="0.3">
      <c r="A16" s="57">
        <v>14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84"/>
      <c r="AG16" s="84"/>
      <c r="AH16" s="44" t="str">
        <f t="shared" si="3"/>
        <v/>
      </c>
      <c r="AI16" s="44" t="str">
        <f t="shared" si="1"/>
        <v/>
      </c>
      <c r="AJ16" s="44" t="str">
        <f t="shared" si="1"/>
        <v/>
      </c>
      <c r="AK16" s="44" t="str">
        <f t="shared" si="1"/>
        <v/>
      </c>
      <c r="AL16" s="44" t="str">
        <f t="shared" si="1"/>
        <v/>
      </c>
      <c r="AM16" s="44" t="str">
        <f t="shared" si="1"/>
        <v/>
      </c>
      <c r="AN16" s="44" t="str">
        <f t="shared" si="1"/>
        <v/>
      </c>
      <c r="AO16" s="44" t="str">
        <f t="shared" si="1"/>
        <v/>
      </c>
      <c r="AP16" s="44" t="str">
        <f t="shared" si="1"/>
        <v/>
      </c>
      <c r="AQ16" s="44" t="str">
        <f t="shared" si="1"/>
        <v/>
      </c>
      <c r="AR16" s="44" t="str">
        <f t="shared" si="1"/>
        <v/>
      </c>
      <c r="AS16" s="44" t="str">
        <f t="shared" si="1"/>
        <v/>
      </c>
      <c r="AT16" s="44" t="str">
        <f t="shared" si="1"/>
        <v/>
      </c>
      <c r="AU16" s="44" t="str">
        <f t="shared" si="1"/>
        <v/>
      </c>
      <c r="AV16" s="44" t="str">
        <f t="shared" si="1"/>
        <v/>
      </c>
      <c r="AW16" s="44" t="str">
        <f t="shared" si="1"/>
        <v/>
      </c>
      <c r="AX16" s="44" t="str">
        <f t="shared" si="1"/>
        <v/>
      </c>
      <c r="AY16" s="44" t="str">
        <f t="shared" si="2"/>
        <v/>
      </c>
      <c r="AZ16" s="44" t="str">
        <f t="shared" si="2"/>
        <v/>
      </c>
      <c r="BA16" s="44" t="str">
        <f t="shared" si="2"/>
        <v/>
      </c>
      <c r="BB16" s="44" t="str">
        <f t="shared" si="2"/>
        <v/>
      </c>
      <c r="BC16" s="44" t="str">
        <f t="shared" si="2"/>
        <v/>
      </c>
      <c r="BD16" s="44" t="str">
        <f t="shared" si="2"/>
        <v/>
      </c>
      <c r="BE16" s="44" t="str">
        <f t="shared" si="2"/>
        <v/>
      </c>
      <c r="BF16" s="44" t="str">
        <f t="shared" si="2"/>
        <v/>
      </c>
      <c r="BG16" s="44" t="str">
        <f t="shared" si="2"/>
        <v/>
      </c>
      <c r="BH16" s="44" t="str">
        <f t="shared" si="2"/>
        <v/>
      </c>
      <c r="BI16" s="44" t="str">
        <f t="shared" si="2"/>
        <v/>
      </c>
      <c r="BJ16" s="44" t="str">
        <f t="shared" si="2"/>
        <v/>
      </c>
      <c r="BK16" s="44" t="str">
        <f t="shared" si="2"/>
        <v/>
      </c>
    </row>
    <row r="17" spans="1:63" x14ac:dyDescent="0.3">
      <c r="A17" s="57">
        <v>15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84"/>
      <c r="AG17" s="84"/>
      <c r="AH17" s="44" t="str">
        <f t="shared" si="3"/>
        <v/>
      </c>
      <c r="AI17" s="44" t="str">
        <f t="shared" si="1"/>
        <v/>
      </c>
      <c r="AJ17" s="44" t="str">
        <f t="shared" si="1"/>
        <v/>
      </c>
      <c r="AK17" s="44" t="str">
        <f t="shared" si="1"/>
        <v/>
      </c>
      <c r="AL17" s="44" t="str">
        <f t="shared" si="1"/>
        <v/>
      </c>
      <c r="AM17" s="44" t="str">
        <f t="shared" si="1"/>
        <v/>
      </c>
      <c r="AN17" s="44" t="str">
        <f t="shared" si="1"/>
        <v/>
      </c>
      <c r="AO17" s="44" t="str">
        <f t="shared" si="1"/>
        <v/>
      </c>
      <c r="AP17" s="44" t="str">
        <f t="shared" si="1"/>
        <v/>
      </c>
      <c r="AQ17" s="44" t="str">
        <f t="shared" si="1"/>
        <v/>
      </c>
      <c r="AR17" s="44" t="str">
        <f t="shared" si="1"/>
        <v/>
      </c>
      <c r="AS17" s="44" t="str">
        <f t="shared" si="1"/>
        <v/>
      </c>
      <c r="AT17" s="44" t="str">
        <f t="shared" si="1"/>
        <v/>
      </c>
      <c r="AU17" s="44" t="str">
        <f t="shared" si="1"/>
        <v/>
      </c>
      <c r="AV17" s="44" t="str">
        <f t="shared" si="1"/>
        <v/>
      </c>
      <c r="AW17" s="44" t="str">
        <f t="shared" si="1"/>
        <v/>
      </c>
      <c r="AX17" s="44" t="str">
        <f t="shared" si="1"/>
        <v/>
      </c>
      <c r="AY17" s="44" t="str">
        <f t="shared" si="2"/>
        <v/>
      </c>
      <c r="AZ17" s="44" t="str">
        <f t="shared" si="2"/>
        <v/>
      </c>
      <c r="BA17" s="44" t="str">
        <f t="shared" si="2"/>
        <v/>
      </c>
      <c r="BB17" s="44" t="str">
        <f t="shared" si="2"/>
        <v/>
      </c>
      <c r="BC17" s="44" t="str">
        <f t="shared" si="2"/>
        <v/>
      </c>
      <c r="BD17" s="44" t="str">
        <f t="shared" si="2"/>
        <v/>
      </c>
      <c r="BE17" s="44" t="str">
        <f t="shared" si="2"/>
        <v/>
      </c>
      <c r="BF17" s="44" t="str">
        <f t="shared" si="2"/>
        <v/>
      </c>
      <c r="BG17" s="44" t="str">
        <f t="shared" si="2"/>
        <v/>
      </c>
      <c r="BH17" s="44" t="str">
        <f t="shared" si="2"/>
        <v/>
      </c>
      <c r="BI17" s="44" t="str">
        <f t="shared" si="2"/>
        <v/>
      </c>
      <c r="BJ17" s="44" t="str">
        <f t="shared" si="2"/>
        <v/>
      </c>
      <c r="BK17" s="44" t="str">
        <f t="shared" si="2"/>
        <v/>
      </c>
    </row>
    <row r="18" spans="1:63" x14ac:dyDescent="0.3">
      <c r="A18" s="57">
        <v>16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84"/>
      <c r="AG18" s="84"/>
      <c r="AH18" s="44" t="str">
        <f t="shared" si="3"/>
        <v/>
      </c>
      <c r="AI18" s="44" t="str">
        <f t="shared" si="1"/>
        <v/>
      </c>
      <c r="AJ18" s="44" t="str">
        <f t="shared" si="1"/>
        <v/>
      </c>
      <c r="AK18" s="44" t="str">
        <f t="shared" si="1"/>
        <v/>
      </c>
      <c r="AL18" s="44" t="str">
        <f t="shared" si="1"/>
        <v/>
      </c>
      <c r="AM18" s="44" t="str">
        <f t="shared" si="1"/>
        <v/>
      </c>
      <c r="AN18" s="44" t="str">
        <f t="shared" si="1"/>
        <v/>
      </c>
      <c r="AO18" s="44" t="str">
        <f t="shared" si="1"/>
        <v/>
      </c>
      <c r="AP18" s="44" t="str">
        <f t="shared" si="1"/>
        <v/>
      </c>
      <c r="AQ18" s="44" t="str">
        <f t="shared" si="1"/>
        <v/>
      </c>
      <c r="AR18" s="44" t="str">
        <f t="shared" si="1"/>
        <v/>
      </c>
      <c r="AS18" s="44" t="str">
        <f t="shared" si="1"/>
        <v/>
      </c>
      <c r="AT18" s="44" t="str">
        <f t="shared" si="1"/>
        <v/>
      </c>
      <c r="AU18" s="44" t="str">
        <f t="shared" si="1"/>
        <v/>
      </c>
      <c r="AV18" s="44" t="str">
        <f t="shared" si="1"/>
        <v/>
      </c>
      <c r="AW18" s="44" t="str">
        <f t="shared" si="1"/>
        <v/>
      </c>
      <c r="AX18" s="44" t="str">
        <f t="shared" ref="AX18:BF37" si="4">IF(R18&gt;0,LN(R18),"")</f>
        <v/>
      </c>
      <c r="AY18" s="44" t="str">
        <f t="shared" si="2"/>
        <v/>
      </c>
      <c r="AZ18" s="44" t="str">
        <f t="shared" si="2"/>
        <v/>
      </c>
      <c r="BA18" s="44" t="str">
        <f t="shared" si="2"/>
        <v/>
      </c>
      <c r="BB18" s="44" t="str">
        <f t="shared" si="2"/>
        <v/>
      </c>
      <c r="BC18" s="44" t="str">
        <f t="shared" si="2"/>
        <v/>
      </c>
      <c r="BD18" s="44" t="str">
        <f t="shared" si="2"/>
        <v/>
      </c>
      <c r="BE18" s="44" t="str">
        <f t="shared" si="2"/>
        <v/>
      </c>
      <c r="BF18" s="44" t="str">
        <f t="shared" si="2"/>
        <v/>
      </c>
      <c r="BG18" s="44" t="str">
        <f t="shared" si="2"/>
        <v/>
      </c>
      <c r="BH18" s="44" t="str">
        <f t="shared" si="2"/>
        <v/>
      </c>
      <c r="BI18" s="44" t="str">
        <f t="shared" si="2"/>
        <v/>
      </c>
      <c r="BJ18" s="44" t="str">
        <f t="shared" si="2"/>
        <v/>
      </c>
      <c r="BK18" s="44" t="str">
        <f t="shared" si="2"/>
        <v/>
      </c>
    </row>
    <row r="19" spans="1:63" x14ac:dyDescent="0.3">
      <c r="A19" s="57">
        <v>17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84"/>
      <c r="AG19" s="84"/>
      <c r="AH19" s="44" t="str">
        <f t="shared" si="3"/>
        <v/>
      </c>
      <c r="AI19" s="44" t="str">
        <f t="shared" si="3"/>
        <v/>
      </c>
      <c r="AJ19" s="44" t="str">
        <f t="shared" si="3"/>
        <v/>
      </c>
      <c r="AK19" s="44" t="str">
        <f t="shared" si="3"/>
        <v/>
      </c>
      <c r="AL19" s="44" t="str">
        <f t="shared" si="3"/>
        <v/>
      </c>
      <c r="AM19" s="44" t="str">
        <f t="shared" si="3"/>
        <v/>
      </c>
      <c r="AN19" s="44" t="str">
        <f t="shared" si="3"/>
        <v/>
      </c>
      <c r="AO19" s="44" t="str">
        <f t="shared" si="3"/>
        <v/>
      </c>
      <c r="AP19" s="44" t="str">
        <f t="shared" si="3"/>
        <v/>
      </c>
      <c r="AQ19" s="44" t="str">
        <f t="shared" si="3"/>
        <v/>
      </c>
      <c r="AR19" s="44" t="str">
        <f t="shared" si="3"/>
        <v/>
      </c>
      <c r="AS19" s="44" t="str">
        <f t="shared" si="3"/>
        <v/>
      </c>
      <c r="AT19" s="44" t="str">
        <f t="shared" si="3"/>
        <v/>
      </c>
      <c r="AU19" s="44" t="str">
        <f t="shared" si="3"/>
        <v/>
      </c>
      <c r="AV19" s="44" t="str">
        <f t="shared" si="3"/>
        <v/>
      </c>
      <c r="AW19" s="44" t="str">
        <f t="shared" si="3"/>
        <v/>
      </c>
      <c r="AX19" s="44" t="str">
        <f t="shared" si="4"/>
        <v/>
      </c>
      <c r="AY19" s="44" t="str">
        <f t="shared" si="2"/>
        <v/>
      </c>
      <c r="AZ19" s="44" t="str">
        <f t="shared" si="2"/>
        <v/>
      </c>
      <c r="BA19" s="44" t="str">
        <f t="shared" si="2"/>
        <v/>
      </c>
      <c r="BB19" s="44" t="str">
        <f t="shared" si="2"/>
        <v/>
      </c>
      <c r="BC19" s="44" t="str">
        <f t="shared" si="2"/>
        <v/>
      </c>
      <c r="BD19" s="44" t="str">
        <f t="shared" si="2"/>
        <v/>
      </c>
      <c r="BE19" s="44" t="str">
        <f t="shared" si="2"/>
        <v/>
      </c>
      <c r="BF19" s="44" t="str">
        <f t="shared" si="2"/>
        <v/>
      </c>
      <c r="BG19" s="44" t="str">
        <f t="shared" si="2"/>
        <v/>
      </c>
      <c r="BH19" s="44" t="str">
        <f t="shared" si="2"/>
        <v/>
      </c>
      <c r="BI19" s="44" t="str">
        <f t="shared" si="2"/>
        <v/>
      </c>
      <c r="BJ19" s="44" t="str">
        <f t="shared" si="2"/>
        <v/>
      </c>
      <c r="BK19" s="44" t="str">
        <f t="shared" si="2"/>
        <v/>
      </c>
    </row>
    <row r="20" spans="1:63" x14ac:dyDescent="0.3">
      <c r="A20" s="57">
        <v>18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84"/>
      <c r="AG20" s="84"/>
      <c r="AH20" s="44" t="str">
        <f t="shared" si="3"/>
        <v/>
      </c>
      <c r="AI20" s="44" t="str">
        <f t="shared" si="3"/>
        <v/>
      </c>
      <c r="AJ20" s="44" t="str">
        <f t="shared" si="3"/>
        <v/>
      </c>
      <c r="AK20" s="44" t="str">
        <f t="shared" si="3"/>
        <v/>
      </c>
      <c r="AL20" s="44" t="str">
        <f t="shared" si="3"/>
        <v/>
      </c>
      <c r="AM20" s="44" t="str">
        <f t="shared" si="3"/>
        <v/>
      </c>
      <c r="AN20" s="44" t="str">
        <f t="shared" si="3"/>
        <v/>
      </c>
      <c r="AO20" s="44" t="str">
        <f t="shared" si="3"/>
        <v/>
      </c>
      <c r="AP20" s="44" t="str">
        <f t="shared" si="3"/>
        <v/>
      </c>
      <c r="AQ20" s="44" t="str">
        <f t="shared" si="3"/>
        <v/>
      </c>
      <c r="AR20" s="44" t="str">
        <f t="shared" si="3"/>
        <v/>
      </c>
      <c r="AS20" s="44" t="str">
        <f t="shared" si="3"/>
        <v/>
      </c>
      <c r="AT20" s="44" t="str">
        <f t="shared" si="3"/>
        <v/>
      </c>
      <c r="AU20" s="44" t="str">
        <f t="shared" si="3"/>
        <v/>
      </c>
      <c r="AV20" s="44" t="str">
        <f t="shared" si="3"/>
        <v/>
      </c>
      <c r="AW20" s="44" t="str">
        <f t="shared" si="3"/>
        <v/>
      </c>
      <c r="AX20" s="44" t="str">
        <f t="shared" si="4"/>
        <v/>
      </c>
      <c r="AY20" s="44" t="str">
        <f t="shared" si="2"/>
        <v/>
      </c>
      <c r="AZ20" s="44" t="str">
        <f t="shared" si="2"/>
        <v/>
      </c>
      <c r="BA20" s="44" t="str">
        <f t="shared" si="2"/>
        <v/>
      </c>
      <c r="BB20" s="44" t="str">
        <f t="shared" si="2"/>
        <v/>
      </c>
      <c r="BC20" s="44" t="str">
        <f t="shared" si="2"/>
        <v/>
      </c>
      <c r="BD20" s="44" t="str">
        <f t="shared" si="2"/>
        <v/>
      </c>
      <c r="BE20" s="44" t="str">
        <f t="shared" si="2"/>
        <v/>
      </c>
      <c r="BF20" s="44" t="str">
        <f t="shared" si="2"/>
        <v/>
      </c>
      <c r="BG20" s="44" t="str">
        <f t="shared" si="2"/>
        <v/>
      </c>
      <c r="BH20" s="44" t="str">
        <f t="shared" si="2"/>
        <v/>
      </c>
      <c r="BI20" s="44" t="str">
        <f t="shared" si="2"/>
        <v/>
      </c>
      <c r="BJ20" s="44" t="str">
        <f t="shared" si="2"/>
        <v/>
      </c>
      <c r="BK20" s="44" t="str">
        <f t="shared" si="2"/>
        <v/>
      </c>
    </row>
    <row r="21" spans="1:63" x14ac:dyDescent="0.3">
      <c r="A21" s="57">
        <v>19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84"/>
      <c r="AG21" s="84"/>
      <c r="AH21" s="44" t="str">
        <f t="shared" si="3"/>
        <v/>
      </c>
      <c r="AI21" s="44" t="str">
        <f t="shared" si="3"/>
        <v/>
      </c>
      <c r="AJ21" s="44" t="str">
        <f t="shared" si="3"/>
        <v/>
      </c>
      <c r="AK21" s="44" t="str">
        <f t="shared" si="3"/>
        <v/>
      </c>
      <c r="AL21" s="44" t="str">
        <f t="shared" si="3"/>
        <v/>
      </c>
      <c r="AM21" s="44" t="str">
        <f t="shared" si="3"/>
        <v/>
      </c>
      <c r="AN21" s="44" t="str">
        <f t="shared" si="3"/>
        <v/>
      </c>
      <c r="AO21" s="44" t="str">
        <f t="shared" si="3"/>
        <v/>
      </c>
      <c r="AP21" s="44" t="str">
        <f t="shared" si="3"/>
        <v/>
      </c>
      <c r="AQ21" s="44" t="str">
        <f t="shared" si="3"/>
        <v/>
      </c>
      <c r="AR21" s="44" t="str">
        <f t="shared" si="3"/>
        <v/>
      </c>
      <c r="AS21" s="44" t="str">
        <f t="shared" si="3"/>
        <v/>
      </c>
      <c r="AT21" s="44" t="str">
        <f t="shared" si="3"/>
        <v/>
      </c>
      <c r="AU21" s="44" t="str">
        <f t="shared" si="3"/>
        <v/>
      </c>
      <c r="AV21" s="44" t="str">
        <f t="shared" si="3"/>
        <v/>
      </c>
      <c r="AW21" s="44" t="str">
        <f t="shared" si="3"/>
        <v/>
      </c>
      <c r="AX21" s="44" t="str">
        <f t="shared" si="4"/>
        <v/>
      </c>
      <c r="AY21" s="44" t="str">
        <f t="shared" si="2"/>
        <v/>
      </c>
      <c r="AZ21" s="44" t="str">
        <f t="shared" si="2"/>
        <v/>
      </c>
      <c r="BA21" s="44" t="str">
        <f t="shared" si="2"/>
        <v/>
      </c>
      <c r="BB21" s="44" t="str">
        <f t="shared" si="2"/>
        <v/>
      </c>
      <c r="BC21" s="44" t="str">
        <f t="shared" si="2"/>
        <v/>
      </c>
      <c r="BD21" s="44" t="str">
        <f t="shared" si="2"/>
        <v/>
      </c>
      <c r="BE21" s="44" t="str">
        <f t="shared" si="2"/>
        <v/>
      </c>
      <c r="BF21" s="44" t="str">
        <f t="shared" si="2"/>
        <v/>
      </c>
      <c r="BG21" s="44" t="str">
        <f t="shared" si="2"/>
        <v/>
      </c>
      <c r="BH21" s="44" t="str">
        <f t="shared" si="2"/>
        <v/>
      </c>
      <c r="BI21" s="44" t="str">
        <f t="shared" si="2"/>
        <v/>
      </c>
      <c r="BJ21" s="44" t="str">
        <f t="shared" si="2"/>
        <v/>
      </c>
      <c r="BK21" s="44" t="str">
        <f t="shared" si="2"/>
        <v/>
      </c>
    </row>
    <row r="22" spans="1:63" x14ac:dyDescent="0.3">
      <c r="A22" s="57">
        <v>20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84"/>
      <c r="AG22" s="84"/>
      <c r="AH22" s="44" t="str">
        <f t="shared" si="3"/>
        <v/>
      </c>
      <c r="AI22" s="44" t="str">
        <f t="shared" si="3"/>
        <v/>
      </c>
      <c r="AJ22" s="44" t="str">
        <f t="shared" si="3"/>
        <v/>
      </c>
      <c r="AK22" s="44" t="str">
        <f t="shared" si="3"/>
        <v/>
      </c>
      <c r="AL22" s="44" t="str">
        <f t="shared" si="3"/>
        <v/>
      </c>
      <c r="AM22" s="44" t="str">
        <f t="shared" si="3"/>
        <v/>
      </c>
      <c r="AN22" s="44" t="str">
        <f t="shared" si="3"/>
        <v/>
      </c>
      <c r="AO22" s="44" t="str">
        <f t="shared" si="3"/>
        <v/>
      </c>
      <c r="AP22" s="44" t="str">
        <f t="shared" si="3"/>
        <v/>
      </c>
      <c r="AQ22" s="44" t="str">
        <f t="shared" si="3"/>
        <v/>
      </c>
      <c r="AR22" s="44" t="str">
        <f t="shared" si="3"/>
        <v/>
      </c>
      <c r="AS22" s="44" t="str">
        <f t="shared" si="3"/>
        <v/>
      </c>
      <c r="AT22" s="44" t="str">
        <f t="shared" si="3"/>
        <v/>
      </c>
      <c r="AU22" s="44" t="str">
        <f t="shared" si="3"/>
        <v/>
      </c>
      <c r="AV22" s="44" t="str">
        <f t="shared" si="3"/>
        <v/>
      </c>
      <c r="AW22" s="44" t="str">
        <f t="shared" si="3"/>
        <v/>
      </c>
      <c r="AX22" s="44" t="str">
        <f t="shared" si="4"/>
        <v/>
      </c>
      <c r="AY22" s="44" t="str">
        <f t="shared" si="2"/>
        <v/>
      </c>
      <c r="AZ22" s="44" t="str">
        <f t="shared" si="2"/>
        <v/>
      </c>
      <c r="BA22" s="44" t="str">
        <f t="shared" si="2"/>
        <v/>
      </c>
      <c r="BB22" s="44" t="str">
        <f t="shared" si="2"/>
        <v/>
      </c>
      <c r="BC22" s="44" t="str">
        <f t="shared" si="2"/>
        <v/>
      </c>
      <c r="BD22" s="44" t="str">
        <f t="shared" si="2"/>
        <v/>
      </c>
      <c r="BE22" s="44" t="str">
        <f t="shared" si="2"/>
        <v/>
      </c>
      <c r="BF22" s="44" t="str">
        <f t="shared" si="2"/>
        <v/>
      </c>
      <c r="BG22" s="44" t="str">
        <f t="shared" ref="BG22:BK37" si="5">IF(AA22&gt;0,LN(AA22),"")</f>
        <v/>
      </c>
      <c r="BH22" s="44" t="str">
        <f t="shared" si="5"/>
        <v/>
      </c>
      <c r="BI22" s="44" t="str">
        <f t="shared" si="5"/>
        <v/>
      </c>
      <c r="BJ22" s="44" t="str">
        <f t="shared" si="5"/>
        <v/>
      </c>
      <c r="BK22" s="44" t="str">
        <f t="shared" si="5"/>
        <v/>
      </c>
    </row>
    <row r="23" spans="1:63" x14ac:dyDescent="0.3">
      <c r="A23" s="57">
        <v>21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84"/>
      <c r="AG23" s="84"/>
      <c r="AH23" s="44" t="str">
        <f t="shared" si="3"/>
        <v/>
      </c>
      <c r="AI23" s="44" t="str">
        <f t="shared" si="3"/>
        <v/>
      </c>
      <c r="AJ23" s="44" t="str">
        <f t="shared" si="3"/>
        <v/>
      </c>
      <c r="AK23" s="44" t="str">
        <f t="shared" si="3"/>
        <v/>
      </c>
      <c r="AL23" s="44" t="str">
        <f t="shared" si="3"/>
        <v/>
      </c>
      <c r="AM23" s="44" t="str">
        <f t="shared" si="3"/>
        <v/>
      </c>
      <c r="AN23" s="44" t="str">
        <f t="shared" si="3"/>
        <v/>
      </c>
      <c r="AO23" s="44" t="str">
        <f t="shared" si="3"/>
        <v/>
      </c>
      <c r="AP23" s="44" t="str">
        <f t="shared" si="3"/>
        <v/>
      </c>
      <c r="AQ23" s="44" t="str">
        <f t="shared" si="3"/>
        <v/>
      </c>
      <c r="AR23" s="44" t="str">
        <f t="shared" si="3"/>
        <v/>
      </c>
      <c r="AS23" s="44" t="str">
        <f t="shared" si="3"/>
        <v/>
      </c>
      <c r="AT23" s="44" t="str">
        <f t="shared" si="3"/>
        <v/>
      </c>
      <c r="AU23" s="44" t="str">
        <f t="shared" si="3"/>
        <v/>
      </c>
      <c r="AV23" s="44" t="str">
        <f t="shared" si="3"/>
        <v/>
      </c>
      <c r="AW23" s="44" t="str">
        <f t="shared" si="3"/>
        <v/>
      </c>
      <c r="AX23" s="44" t="str">
        <f t="shared" si="4"/>
        <v/>
      </c>
      <c r="AY23" s="44" t="str">
        <f t="shared" si="4"/>
        <v/>
      </c>
      <c r="AZ23" s="44" t="str">
        <f t="shared" si="4"/>
        <v/>
      </c>
      <c r="BA23" s="44" t="str">
        <f t="shared" si="4"/>
        <v/>
      </c>
      <c r="BB23" s="44" t="str">
        <f t="shared" si="4"/>
        <v/>
      </c>
      <c r="BC23" s="44" t="str">
        <f t="shared" si="4"/>
        <v/>
      </c>
      <c r="BD23" s="44" t="str">
        <f t="shared" si="4"/>
        <v/>
      </c>
      <c r="BE23" s="44" t="str">
        <f t="shared" si="4"/>
        <v/>
      </c>
      <c r="BF23" s="44" t="str">
        <f t="shared" si="4"/>
        <v/>
      </c>
      <c r="BG23" s="44" t="str">
        <f t="shared" si="5"/>
        <v/>
      </c>
      <c r="BH23" s="44" t="str">
        <f t="shared" si="5"/>
        <v/>
      </c>
      <c r="BI23" s="44" t="str">
        <f t="shared" si="5"/>
        <v/>
      </c>
      <c r="BJ23" s="44" t="str">
        <f t="shared" si="5"/>
        <v/>
      </c>
      <c r="BK23" s="44" t="str">
        <f t="shared" si="5"/>
        <v/>
      </c>
    </row>
    <row r="24" spans="1:63" x14ac:dyDescent="0.3">
      <c r="A24" s="57">
        <v>22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84"/>
      <c r="AG24" s="84"/>
      <c r="AH24" s="44" t="str">
        <f t="shared" si="3"/>
        <v/>
      </c>
      <c r="AI24" s="44" t="str">
        <f t="shared" si="3"/>
        <v/>
      </c>
      <c r="AJ24" s="44" t="str">
        <f t="shared" si="3"/>
        <v/>
      </c>
      <c r="AK24" s="44" t="str">
        <f t="shared" si="3"/>
        <v/>
      </c>
      <c r="AL24" s="44" t="str">
        <f t="shared" si="3"/>
        <v/>
      </c>
      <c r="AM24" s="44" t="str">
        <f t="shared" si="3"/>
        <v/>
      </c>
      <c r="AN24" s="44" t="str">
        <f t="shared" si="3"/>
        <v/>
      </c>
      <c r="AO24" s="44" t="str">
        <f t="shared" si="3"/>
        <v/>
      </c>
      <c r="AP24" s="44" t="str">
        <f t="shared" si="3"/>
        <v/>
      </c>
      <c r="AQ24" s="44" t="str">
        <f t="shared" si="3"/>
        <v/>
      </c>
      <c r="AR24" s="44" t="str">
        <f t="shared" si="3"/>
        <v/>
      </c>
      <c r="AS24" s="44" t="str">
        <f t="shared" si="3"/>
        <v/>
      </c>
      <c r="AT24" s="44" t="str">
        <f t="shared" si="3"/>
        <v/>
      </c>
      <c r="AU24" s="44" t="str">
        <f t="shared" si="3"/>
        <v/>
      </c>
      <c r="AV24" s="44" t="str">
        <f t="shared" si="3"/>
        <v/>
      </c>
      <c r="AW24" s="44" t="str">
        <f t="shared" si="3"/>
        <v/>
      </c>
      <c r="AX24" s="44" t="str">
        <f t="shared" si="4"/>
        <v/>
      </c>
      <c r="AY24" s="44" t="str">
        <f t="shared" si="4"/>
        <v/>
      </c>
      <c r="AZ24" s="44" t="str">
        <f t="shared" si="4"/>
        <v/>
      </c>
      <c r="BA24" s="44" t="str">
        <f t="shared" si="4"/>
        <v/>
      </c>
      <c r="BB24" s="44" t="str">
        <f t="shared" si="4"/>
        <v/>
      </c>
      <c r="BC24" s="44" t="str">
        <f t="shared" si="4"/>
        <v/>
      </c>
      <c r="BD24" s="44" t="str">
        <f t="shared" si="4"/>
        <v/>
      </c>
      <c r="BE24" s="44" t="str">
        <f t="shared" si="4"/>
        <v/>
      </c>
      <c r="BF24" s="44" t="str">
        <f t="shared" si="4"/>
        <v/>
      </c>
      <c r="BG24" s="44" t="str">
        <f t="shared" si="5"/>
        <v/>
      </c>
      <c r="BH24" s="44" t="str">
        <f t="shared" si="5"/>
        <v/>
      </c>
      <c r="BI24" s="44" t="str">
        <f t="shared" si="5"/>
        <v/>
      </c>
      <c r="BJ24" s="44" t="str">
        <f t="shared" si="5"/>
        <v/>
      </c>
      <c r="BK24" s="44" t="str">
        <f t="shared" si="5"/>
        <v/>
      </c>
    </row>
    <row r="25" spans="1:63" x14ac:dyDescent="0.3">
      <c r="A25" s="57">
        <v>23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84"/>
      <c r="AG25" s="84"/>
      <c r="AH25" s="44" t="str">
        <f t="shared" si="3"/>
        <v/>
      </c>
      <c r="AI25" s="44" t="str">
        <f t="shared" si="3"/>
        <v/>
      </c>
      <c r="AJ25" s="44" t="str">
        <f t="shared" si="3"/>
        <v/>
      </c>
      <c r="AK25" s="44" t="str">
        <f t="shared" si="3"/>
        <v/>
      </c>
      <c r="AL25" s="44" t="str">
        <f t="shared" si="3"/>
        <v/>
      </c>
      <c r="AM25" s="44" t="str">
        <f t="shared" si="3"/>
        <v/>
      </c>
      <c r="AN25" s="44" t="str">
        <f t="shared" si="3"/>
        <v/>
      </c>
      <c r="AO25" s="44" t="str">
        <f t="shared" si="3"/>
        <v/>
      </c>
      <c r="AP25" s="44" t="str">
        <f t="shared" si="3"/>
        <v/>
      </c>
      <c r="AQ25" s="44" t="str">
        <f t="shared" si="3"/>
        <v/>
      </c>
      <c r="AR25" s="44" t="str">
        <f t="shared" si="3"/>
        <v/>
      </c>
      <c r="AS25" s="44" t="str">
        <f t="shared" si="3"/>
        <v/>
      </c>
      <c r="AT25" s="44" t="str">
        <f t="shared" si="3"/>
        <v/>
      </c>
      <c r="AU25" s="44" t="str">
        <f t="shared" si="3"/>
        <v/>
      </c>
      <c r="AV25" s="44" t="str">
        <f t="shared" si="3"/>
        <v/>
      </c>
      <c r="AW25" s="44" t="str">
        <f t="shared" si="3"/>
        <v/>
      </c>
      <c r="AX25" s="44" t="str">
        <f t="shared" si="4"/>
        <v/>
      </c>
      <c r="AY25" s="44" t="str">
        <f t="shared" si="4"/>
        <v/>
      </c>
      <c r="AZ25" s="44" t="str">
        <f t="shared" si="4"/>
        <v/>
      </c>
      <c r="BA25" s="44" t="str">
        <f t="shared" si="4"/>
        <v/>
      </c>
      <c r="BB25" s="44" t="str">
        <f t="shared" si="4"/>
        <v/>
      </c>
      <c r="BC25" s="44" t="str">
        <f t="shared" si="4"/>
        <v/>
      </c>
      <c r="BD25" s="44" t="str">
        <f t="shared" si="4"/>
        <v/>
      </c>
      <c r="BE25" s="44" t="str">
        <f t="shared" si="4"/>
        <v/>
      </c>
      <c r="BF25" s="44" t="str">
        <f t="shared" si="4"/>
        <v/>
      </c>
      <c r="BG25" s="44" t="str">
        <f t="shared" si="5"/>
        <v/>
      </c>
      <c r="BH25" s="44" t="str">
        <f t="shared" si="5"/>
        <v/>
      </c>
      <c r="BI25" s="44" t="str">
        <f t="shared" si="5"/>
        <v/>
      </c>
      <c r="BJ25" s="44" t="str">
        <f t="shared" si="5"/>
        <v/>
      </c>
      <c r="BK25" s="44" t="str">
        <f t="shared" si="5"/>
        <v/>
      </c>
    </row>
    <row r="26" spans="1:63" x14ac:dyDescent="0.3">
      <c r="A26" s="57">
        <v>24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84"/>
      <c r="AG26" s="84"/>
      <c r="AH26" s="44" t="str">
        <f t="shared" si="3"/>
        <v/>
      </c>
      <c r="AI26" s="44" t="str">
        <f t="shared" si="3"/>
        <v/>
      </c>
      <c r="AJ26" s="44" t="str">
        <f t="shared" si="3"/>
        <v/>
      </c>
      <c r="AK26" s="44" t="str">
        <f t="shared" si="3"/>
        <v/>
      </c>
      <c r="AL26" s="44" t="str">
        <f t="shared" si="3"/>
        <v/>
      </c>
      <c r="AM26" s="44" t="str">
        <f t="shared" si="3"/>
        <v/>
      </c>
      <c r="AN26" s="44" t="str">
        <f t="shared" si="3"/>
        <v/>
      </c>
      <c r="AO26" s="44" t="str">
        <f t="shared" si="3"/>
        <v/>
      </c>
      <c r="AP26" s="44" t="str">
        <f t="shared" si="3"/>
        <v/>
      </c>
      <c r="AQ26" s="44" t="str">
        <f t="shared" si="3"/>
        <v/>
      </c>
      <c r="AR26" s="44" t="str">
        <f t="shared" si="3"/>
        <v/>
      </c>
      <c r="AS26" s="44" t="str">
        <f t="shared" si="3"/>
        <v/>
      </c>
      <c r="AT26" s="44" t="str">
        <f t="shared" si="3"/>
        <v/>
      </c>
      <c r="AU26" s="44" t="str">
        <f t="shared" si="3"/>
        <v/>
      </c>
      <c r="AV26" s="44" t="str">
        <f t="shared" si="3"/>
        <v/>
      </c>
      <c r="AW26" s="44" t="str">
        <f t="shared" si="3"/>
        <v/>
      </c>
      <c r="AX26" s="44" t="str">
        <f t="shared" si="4"/>
        <v/>
      </c>
      <c r="AY26" s="44" t="str">
        <f t="shared" si="4"/>
        <v/>
      </c>
      <c r="AZ26" s="44" t="str">
        <f t="shared" si="4"/>
        <v/>
      </c>
      <c r="BA26" s="44" t="str">
        <f t="shared" si="4"/>
        <v/>
      </c>
      <c r="BB26" s="44" t="str">
        <f t="shared" si="4"/>
        <v/>
      </c>
      <c r="BC26" s="44" t="str">
        <f t="shared" si="4"/>
        <v/>
      </c>
      <c r="BD26" s="44" t="str">
        <f t="shared" si="4"/>
        <v/>
      </c>
      <c r="BE26" s="44" t="str">
        <f t="shared" si="4"/>
        <v/>
      </c>
      <c r="BF26" s="44" t="str">
        <f t="shared" si="4"/>
        <v/>
      </c>
      <c r="BG26" s="44" t="str">
        <f t="shared" si="5"/>
        <v/>
      </c>
      <c r="BH26" s="44" t="str">
        <f t="shared" si="5"/>
        <v/>
      </c>
      <c r="BI26" s="44" t="str">
        <f t="shared" si="5"/>
        <v/>
      </c>
      <c r="BJ26" s="44" t="str">
        <f t="shared" si="5"/>
        <v/>
      </c>
      <c r="BK26" s="44" t="str">
        <f t="shared" si="5"/>
        <v/>
      </c>
    </row>
    <row r="27" spans="1:63" x14ac:dyDescent="0.3">
      <c r="A27" s="57">
        <v>25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84"/>
      <c r="AG27" s="84"/>
      <c r="AH27" s="44" t="str">
        <f t="shared" si="3"/>
        <v/>
      </c>
      <c r="AI27" s="44" t="str">
        <f t="shared" si="3"/>
        <v/>
      </c>
      <c r="AJ27" s="44" t="str">
        <f t="shared" si="3"/>
        <v/>
      </c>
      <c r="AK27" s="44" t="str">
        <f t="shared" si="3"/>
        <v/>
      </c>
      <c r="AL27" s="44" t="str">
        <f t="shared" si="3"/>
        <v/>
      </c>
      <c r="AM27" s="44" t="str">
        <f t="shared" si="3"/>
        <v/>
      </c>
      <c r="AN27" s="44" t="str">
        <f t="shared" si="3"/>
        <v/>
      </c>
      <c r="AO27" s="44" t="str">
        <f t="shared" si="3"/>
        <v/>
      </c>
      <c r="AP27" s="44" t="str">
        <f t="shared" si="3"/>
        <v/>
      </c>
      <c r="AQ27" s="44" t="str">
        <f t="shared" si="3"/>
        <v/>
      </c>
      <c r="AR27" s="44" t="str">
        <f t="shared" si="3"/>
        <v/>
      </c>
      <c r="AS27" s="44" t="str">
        <f t="shared" si="3"/>
        <v/>
      </c>
      <c r="AT27" s="44" t="str">
        <f t="shared" si="3"/>
        <v/>
      </c>
      <c r="AU27" s="44" t="str">
        <f t="shared" si="3"/>
        <v/>
      </c>
      <c r="AV27" s="44" t="str">
        <f t="shared" si="3"/>
        <v/>
      </c>
      <c r="AW27" s="44" t="str">
        <f t="shared" si="3"/>
        <v/>
      </c>
      <c r="AX27" s="44" t="str">
        <f t="shared" si="4"/>
        <v/>
      </c>
      <c r="AY27" s="44" t="str">
        <f t="shared" si="4"/>
        <v/>
      </c>
      <c r="AZ27" s="44" t="str">
        <f t="shared" si="4"/>
        <v/>
      </c>
      <c r="BA27" s="44" t="str">
        <f t="shared" si="4"/>
        <v/>
      </c>
      <c r="BB27" s="44" t="str">
        <f t="shared" si="4"/>
        <v/>
      </c>
      <c r="BC27" s="44" t="str">
        <f t="shared" si="4"/>
        <v/>
      </c>
      <c r="BD27" s="44" t="str">
        <f t="shared" si="4"/>
        <v/>
      </c>
      <c r="BE27" s="44" t="str">
        <f t="shared" si="4"/>
        <v/>
      </c>
      <c r="BF27" s="44" t="str">
        <f t="shared" si="4"/>
        <v/>
      </c>
      <c r="BG27" s="44" t="str">
        <f t="shared" si="5"/>
        <v/>
      </c>
      <c r="BH27" s="44" t="str">
        <f t="shared" si="5"/>
        <v/>
      </c>
      <c r="BI27" s="44" t="str">
        <f t="shared" si="5"/>
        <v/>
      </c>
      <c r="BJ27" s="44" t="str">
        <f t="shared" si="5"/>
        <v/>
      </c>
      <c r="BK27" s="44" t="str">
        <f t="shared" si="5"/>
        <v/>
      </c>
    </row>
    <row r="28" spans="1:63" x14ac:dyDescent="0.3">
      <c r="A28" s="57">
        <v>26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84"/>
      <c r="AG28" s="84"/>
      <c r="AH28" s="44" t="str">
        <f t="shared" si="3"/>
        <v/>
      </c>
      <c r="AI28" s="44" t="str">
        <f t="shared" si="3"/>
        <v/>
      </c>
      <c r="AJ28" s="44" t="str">
        <f t="shared" si="3"/>
        <v/>
      </c>
      <c r="AK28" s="44" t="str">
        <f t="shared" si="3"/>
        <v/>
      </c>
      <c r="AL28" s="44" t="str">
        <f t="shared" si="3"/>
        <v/>
      </c>
      <c r="AM28" s="44" t="str">
        <f t="shared" si="3"/>
        <v/>
      </c>
      <c r="AN28" s="44" t="str">
        <f t="shared" si="3"/>
        <v/>
      </c>
      <c r="AO28" s="44" t="str">
        <f t="shared" si="3"/>
        <v/>
      </c>
      <c r="AP28" s="44" t="str">
        <f t="shared" si="3"/>
        <v/>
      </c>
      <c r="AQ28" s="44" t="str">
        <f t="shared" si="3"/>
        <v/>
      </c>
      <c r="AR28" s="44" t="str">
        <f t="shared" si="3"/>
        <v/>
      </c>
      <c r="AS28" s="44" t="str">
        <f t="shared" si="3"/>
        <v/>
      </c>
      <c r="AT28" s="44" t="str">
        <f t="shared" si="3"/>
        <v/>
      </c>
      <c r="AU28" s="44" t="str">
        <f t="shared" si="3"/>
        <v/>
      </c>
      <c r="AV28" s="44" t="str">
        <f t="shared" si="3"/>
        <v/>
      </c>
      <c r="AW28" s="44" t="str">
        <f t="shared" si="3"/>
        <v/>
      </c>
      <c r="AX28" s="44" t="str">
        <f t="shared" si="4"/>
        <v/>
      </c>
      <c r="AY28" s="44" t="str">
        <f t="shared" si="4"/>
        <v/>
      </c>
      <c r="AZ28" s="44" t="str">
        <f t="shared" si="4"/>
        <v/>
      </c>
      <c r="BA28" s="44" t="str">
        <f t="shared" si="4"/>
        <v/>
      </c>
      <c r="BB28" s="44" t="str">
        <f t="shared" si="4"/>
        <v/>
      </c>
      <c r="BC28" s="44" t="str">
        <f t="shared" si="4"/>
        <v/>
      </c>
      <c r="BD28" s="44" t="str">
        <f t="shared" si="4"/>
        <v/>
      </c>
      <c r="BE28" s="44" t="str">
        <f t="shared" si="4"/>
        <v/>
      </c>
      <c r="BF28" s="44" t="str">
        <f t="shared" si="4"/>
        <v/>
      </c>
      <c r="BG28" s="44" t="str">
        <f t="shared" si="5"/>
        <v/>
      </c>
      <c r="BH28" s="44" t="str">
        <f t="shared" si="5"/>
        <v/>
      </c>
      <c r="BI28" s="44" t="str">
        <f t="shared" si="5"/>
        <v/>
      </c>
      <c r="BJ28" s="44" t="str">
        <f t="shared" si="5"/>
        <v/>
      </c>
      <c r="BK28" s="44" t="str">
        <f t="shared" si="5"/>
        <v/>
      </c>
    </row>
    <row r="29" spans="1:63" x14ac:dyDescent="0.3">
      <c r="A29" s="57">
        <v>27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84"/>
      <c r="AG29" s="84"/>
      <c r="AH29" s="44" t="str">
        <f t="shared" si="3"/>
        <v/>
      </c>
      <c r="AI29" s="44" t="str">
        <f t="shared" si="3"/>
        <v/>
      </c>
      <c r="AJ29" s="44" t="str">
        <f t="shared" si="3"/>
        <v/>
      </c>
      <c r="AK29" s="44" t="str">
        <f t="shared" si="3"/>
        <v/>
      </c>
      <c r="AL29" s="44" t="str">
        <f t="shared" si="3"/>
        <v/>
      </c>
      <c r="AM29" s="44" t="str">
        <f t="shared" si="3"/>
        <v/>
      </c>
      <c r="AN29" s="44" t="str">
        <f t="shared" si="3"/>
        <v/>
      </c>
      <c r="AO29" s="44" t="str">
        <f t="shared" si="3"/>
        <v/>
      </c>
      <c r="AP29" s="44" t="str">
        <f t="shared" si="3"/>
        <v/>
      </c>
      <c r="AQ29" s="44" t="str">
        <f t="shared" si="3"/>
        <v/>
      </c>
      <c r="AR29" s="44" t="str">
        <f t="shared" si="3"/>
        <v/>
      </c>
      <c r="AS29" s="44" t="str">
        <f t="shared" si="3"/>
        <v/>
      </c>
      <c r="AT29" s="44" t="str">
        <f t="shared" si="3"/>
        <v/>
      </c>
      <c r="AU29" s="44" t="str">
        <f t="shared" si="3"/>
        <v/>
      </c>
      <c r="AV29" s="44" t="str">
        <f t="shared" si="3"/>
        <v/>
      </c>
      <c r="AW29" s="44" t="str">
        <f t="shared" si="3"/>
        <v/>
      </c>
      <c r="AX29" s="44" t="str">
        <f t="shared" si="4"/>
        <v/>
      </c>
      <c r="AY29" s="44" t="str">
        <f t="shared" si="4"/>
        <v/>
      </c>
      <c r="AZ29" s="44" t="str">
        <f t="shared" si="4"/>
        <v/>
      </c>
      <c r="BA29" s="44" t="str">
        <f t="shared" si="4"/>
        <v/>
      </c>
      <c r="BB29" s="44" t="str">
        <f t="shared" si="4"/>
        <v/>
      </c>
      <c r="BC29" s="44" t="str">
        <f t="shared" si="4"/>
        <v/>
      </c>
      <c r="BD29" s="44" t="str">
        <f t="shared" si="4"/>
        <v/>
      </c>
      <c r="BE29" s="44" t="str">
        <f t="shared" si="4"/>
        <v/>
      </c>
      <c r="BF29" s="44" t="str">
        <f t="shared" si="4"/>
        <v/>
      </c>
      <c r="BG29" s="44" t="str">
        <f t="shared" si="5"/>
        <v/>
      </c>
      <c r="BH29" s="44" t="str">
        <f t="shared" si="5"/>
        <v/>
      </c>
      <c r="BI29" s="44" t="str">
        <f t="shared" si="5"/>
        <v/>
      </c>
      <c r="BJ29" s="44" t="str">
        <f t="shared" si="5"/>
        <v/>
      </c>
      <c r="BK29" s="44" t="str">
        <f t="shared" si="5"/>
        <v/>
      </c>
    </row>
    <row r="30" spans="1:63" x14ac:dyDescent="0.3">
      <c r="A30" s="57">
        <v>28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84"/>
      <c r="AG30" s="84"/>
      <c r="AH30" s="44" t="str">
        <f t="shared" si="3"/>
        <v/>
      </c>
      <c r="AI30" s="44" t="str">
        <f t="shared" si="3"/>
        <v/>
      </c>
      <c r="AJ30" s="44" t="str">
        <f t="shared" si="3"/>
        <v/>
      </c>
      <c r="AK30" s="44" t="str">
        <f t="shared" si="3"/>
        <v/>
      </c>
      <c r="AL30" s="44" t="str">
        <f t="shared" si="3"/>
        <v/>
      </c>
      <c r="AM30" s="44" t="str">
        <f t="shared" si="3"/>
        <v/>
      </c>
      <c r="AN30" s="44" t="str">
        <f t="shared" si="3"/>
        <v/>
      </c>
      <c r="AO30" s="44" t="str">
        <f t="shared" si="3"/>
        <v/>
      </c>
      <c r="AP30" s="44" t="str">
        <f t="shared" si="3"/>
        <v/>
      </c>
      <c r="AQ30" s="44" t="str">
        <f t="shared" si="3"/>
        <v/>
      </c>
      <c r="AR30" s="44" t="str">
        <f t="shared" si="3"/>
        <v/>
      </c>
      <c r="AS30" s="44" t="str">
        <f t="shared" si="3"/>
        <v/>
      </c>
      <c r="AT30" s="44" t="str">
        <f t="shared" si="3"/>
        <v/>
      </c>
      <c r="AU30" s="44" t="str">
        <f t="shared" si="3"/>
        <v/>
      </c>
      <c r="AV30" s="44" t="str">
        <f t="shared" si="3"/>
        <v/>
      </c>
      <c r="AW30" s="44" t="str">
        <f t="shared" si="3"/>
        <v/>
      </c>
      <c r="AX30" s="44" t="str">
        <f t="shared" si="4"/>
        <v/>
      </c>
      <c r="AY30" s="44" t="str">
        <f t="shared" si="4"/>
        <v/>
      </c>
      <c r="AZ30" s="44" t="str">
        <f t="shared" si="4"/>
        <v/>
      </c>
      <c r="BA30" s="44" t="str">
        <f t="shared" si="4"/>
        <v/>
      </c>
      <c r="BB30" s="44" t="str">
        <f t="shared" si="4"/>
        <v/>
      </c>
      <c r="BC30" s="44" t="str">
        <f t="shared" si="4"/>
        <v/>
      </c>
      <c r="BD30" s="44" t="str">
        <f t="shared" si="4"/>
        <v/>
      </c>
      <c r="BE30" s="44" t="str">
        <f t="shared" si="4"/>
        <v/>
      </c>
      <c r="BF30" s="44" t="str">
        <f t="shared" si="4"/>
        <v/>
      </c>
      <c r="BG30" s="44" t="str">
        <f t="shared" si="5"/>
        <v/>
      </c>
      <c r="BH30" s="44" t="str">
        <f t="shared" si="5"/>
        <v/>
      </c>
      <c r="BI30" s="44" t="str">
        <f t="shared" si="5"/>
        <v/>
      </c>
      <c r="BJ30" s="44" t="str">
        <f t="shared" si="5"/>
        <v/>
      </c>
      <c r="BK30" s="44" t="str">
        <f t="shared" si="5"/>
        <v/>
      </c>
    </row>
    <row r="31" spans="1:63" x14ac:dyDescent="0.3">
      <c r="A31" s="57">
        <v>29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84"/>
      <c r="AG31" s="84"/>
      <c r="AH31" s="44" t="str">
        <f t="shared" si="3"/>
        <v/>
      </c>
      <c r="AI31" s="44" t="str">
        <f t="shared" si="3"/>
        <v/>
      </c>
      <c r="AJ31" s="44" t="str">
        <f t="shared" si="3"/>
        <v/>
      </c>
      <c r="AK31" s="44" t="str">
        <f t="shared" si="3"/>
        <v/>
      </c>
      <c r="AL31" s="44" t="str">
        <f t="shared" si="3"/>
        <v/>
      </c>
      <c r="AM31" s="44" t="str">
        <f t="shared" si="3"/>
        <v/>
      </c>
      <c r="AN31" s="44" t="str">
        <f t="shared" si="3"/>
        <v/>
      </c>
      <c r="AO31" s="44" t="str">
        <f t="shared" si="3"/>
        <v/>
      </c>
      <c r="AP31" s="44" t="str">
        <f t="shared" si="3"/>
        <v/>
      </c>
      <c r="AQ31" s="44" t="str">
        <f t="shared" si="3"/>
        <v/>
      </c>
      <c r="AR31" s="44" t="str">
        <f t="shared" si="3"/>
        <v/>
      </c>
      <c r="AS31" s="44" t="str">
        <f t="shared" si="3"/>
        <v/>
      </c>
      <c r="AT31" s="44" t="str">
        <f t="shared" si="3"/>
        <v/>
      </c>
      <c r="AU31" s="44" t="str">
        <f t="shared" si="3"/>
        <v/>
      </c>
      <c r="AV31" s="44" t="str">
        <f t="shared" si="3"/>
        <v/>
      </c>
      <c r="AW31" s="44" t="str">
        <f t="shared" si="3"/>
        <v/>
      </c>
      <c r="AX31" s="44" t="str">
        <f t="shared" si="4"/>
        <v/>
      </c>
      <c r="AY31" s="44" t="str">
        <f t="shared" si="4"/>
        <v/>
      </c>
      <c r="AZ31" s="44" t="str">
        <f t="shared" si="4"/>
        <v/>
      </c>
      <c r="BA31" s="44" t="str">
        <f t="shared" si="4"/>
        <v/>
      </c>
      <c r="BB31" s="44" t="str">
        <f t="shared" si="4"/>
        <v/>
      </c>
      <c r="BC31" s="44" t="str">
        <f t="shared" si="4"/>
        <v/>
      </c>
      <c r="BD31" s="44" t="str">
        <f t="shared" si="4"/>
        <v/>
      </c>
      <c r="BE31" s="44" t="str">
        <f t="shared" si="4"/>
        <v/>
      </c>
      <c r="BF31" s="44" t="str">
        <f t="shared" si="4"/>
        <v/>
      </c>
      <c r="BG31" s="44" t="str">
        <f t="shared" si="5"/>
        <v/>
      </c>
      <c r="BH31" s="44" t="str">
        <f t="shared" si="5"/>
        <v/>
      </c>
      <c r="BI31" s="44" t="str">
        <f t="shared" si="5"/>
        <v/>
      </c>
      <c r="BJ31" s="44" t="str">
        <f t="shared" si="5"/>
        <v/>
      </c>
      <c r="BK31" s="44" t="str">
        <f t="shared" si="5"/>
        <v/>
      </c>
    </row>
    <row r="32" spans="1:63" x14ac:dyDescent="0.3">
      <c r="A32" s="57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84"/>
      <c r="AG32" s="84"/>
      <c r="AH32" s="44" t="str">
        <f t="shared" si="3"/>
        <v/>
      </c>
      <c r="AI32" s="44" t="str">
        <f t="shared" si="3"/>
        <v/>
      </c>
      <c r="AJ32" s="44" t="str">
        <f t="shared" si="3"/>
        <v/>
      </c>
      <c r="AK32" s="44" t="str">
        <f t="shared" si="3"/>
        <v/>
      </c>
      <c r="AL32" s="44" t="str">
        <f t="shared" si="3"/>
        <v/>
      </c>
      <c r="AM32" s="44" t="str">
        <f t="shared" si="3"/>
        <v/>
      </c>
      <c r="AN32" s="44" t="str">
        <f t="shared" si="3"/>
        <v/>
      </c>
      <c r="AO32" s="44" t="str">
        <f t="shared" si="3"/>
        <v/>
      </c>
      <c r="AP32" s="44" t="str">
        <f t="shared" si="3"/>
        <v/>
      </c>
      <c r="AQ32" s="44" t="str">
        <f t="shared" si="3"/>
        <v/>
      </c>
      <c r="AR32" s="44" t="str">
        <f t="shared" si="3"/>
        <v/>
      </c>
      <c r="AS32" s="44" t="str">
        <f t="shared" si="3"/>
        <v/>
      </c>
      <c r="AT32" s="44" t="str">
        <f t="shared" si="3"/>
        <v/>
      </c>
      <c r="AU32" s="44" t="str">
        <f t="shared" si="3"/>
        <v/>
      </c>
      <c r="AV32" s="44" t="str">
        <f t="shared" si="3"/>
        <v/>
      </c>
      <c r="AW32" s="44" t="str">
        <f t="shared" si="3"/>
        <v/>
      </c>
      <c r="AX32" s="44" t="str">
        <f t="shared" si="4"/>
        <v/>
      </c>
      <c r="AY32" s="44" t="str">
        <f t="shared" si="4"/>
        <v/>
      </c>
      <c r="AZ32" s="44" t="str">
        <f t="shared" si="4"/>
        <v/>
      </c>
      <c r="BA32" s="44" t="str">
        <f t="shared" si="4"/>
        <v/>
      </c>
      <c r="BB32" s="44" t="str">
        <f t="shared" si="4"/>
        <v/>
      </c>
      <c r="BC32" s="44" t="str">
        <f t="shared" si="4"/>
        <v/>
      </c>
      <c r="BD32" s="44" t="str">
        <f t="shared" si="4"/>
        <v/>
      </c>
      <c r="BE32" s="44" t="str">
        <f t="shared" si="4"/>
        <v/>
      </c>
      <c r="BF32" s="44" t="str">
        <f t="shared" si="4"/>
        <v/>
      </c>
      <c r="BG32" s="44" t="str">
        <f t="shared" si="5"/>
        <v/>
      </c>
      <c r="BH32" s="44" t="str">
        <f t="shared" si="5"/>
        <v/>
      </c>
      <c r="BI32" s="44" t="str">
        <f t="shared" si="5"/>
        <v/>
      </c>
      <c r="BJ32" s="44" t="str">
        <f t="shared" si="5"/>
        <v/>
      </c>
      <c r="BK32" s="44" t="str">
        <f t="shared" si="5"/>
        <v/>
      </c>
    </row>
    <row r="33" spans="1:63" x14ac:dyDescent="0.3">
      <c r="A33" s="57">
        <v>31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84"/>
      <c r="AG33" s="84"/>
      <c r="AH33" s="44" t="str">
        <f t="shared" si="3"/>
        <v/>
      </c>
      <c r="AI33" s="44" t="str">
        <f t="shared" si="3"/>
        <v/>
      </c>
      <c r="AJ33" s="44" t="str">
        <f t="shared" si="3"/>
        <v/>
      </c>
      <c r="AK33" s="44" t="str">
        <f t="shared" si="3"/>
        <v/>
      </c>
      <c r="AL33" s="44" t="str">
        <f t="shared" si="3"/>
        <v/>
      </c>
      <c r="AM33" s="44" t="str">
        <f t="shared" si="3"/>
        <v/>
      </c>
      <c r="AN33" s="44" t="str">
        <f t="shared" si="3"/>
        <v/>
      </c>
      <c r="AO33" s="44" t="str">
        <f t="shared" si="3"/>
        <v/>
      </c>
      <c r="AP33" s="44" t="str">
        <f t="shared" si="3"/>
        <v/>
      </c>
      <c r="AQ33" s="44" t="str">
        <f t="shared" si="3"/>
        <v/>
      </c>
      <c r="AR33" s="44" t="str">
        <f t="shared" si="3"/>
        <v/>
      </c>
      <c r="AS33" s="44" t="str">
        <f t="shared" si="3"/>
        <v/>
      </c>
      <c r="AT33" s="44" t="str">
        <f t="shared" si="3"/>
        <v/>
      </c>
      <c r="AU33" s="44" t="str">
        <f t="shared" si="3"/>
        <v/>
      </c>
      <c r="AV33" s="44" t="str">
        <f t="shared" si="3"/>
        <v/>
      </c>
      <c r="AW33" s="44" t="str">
        <f t="shared" si="3"/>
        <v/>
      </c>
      <c r="AX33" s="44" t="str">
        <f t="shared" si="4"/>
        <v/>
      </c>
      <c r="AY33" s="44" t="str">
        <f t="shared" si="4"/>
        <v/>
      </c>
      <c r="AZ33" s="44" t="str">
        <f t="shared" si="4"/>
        <v/>
      </c>
      <c r="BA33" s="44" t="str">
        <f t="shared" si="4"/>
        <v/>
      </c>
      <c r="BB33" s="44" t="str">
        <f t="shared" si="4"/>
        <v/>
      </c>
      <c r="BC33" s="44" t="str">
        <f t="shared" si="4"/>
        <v/>
      </c>
      <c r="BD33" s="44" t="str">
        <f t="shared" si="4"/>
        <v/>
      </c>
      <c r="BE33" s="44" t="str">
        <f t="shared" si="4"/>
        <v/>
      </c>
      <c r="BF33" s="44" t="str">
        <f t="shared" si="4"/>
        <v/>
      </c>
      <c r="BG33" s="44" t="str">
        <f t="shared" si="5"/>
        <v/>
      </c>
      <c r="BH33" s="44" t="str">
        <f t="shared" si="5"/>
        <v/>
      </c>
      <c r="BI33" s="44" t="str">
        <f t="shared" si="5"/>
        <v/>
      </c>
      <c r="BJ33" s="44" t="str">
        <f t="shared" si="5"/>
        <v/>
      </c>
      <c r="BK33" s="44" t="str">
        <f t="shared" si="5"/>
        <v/>
      </c>
    </row>
    <row r="34" spans="1:63" x14ac:dyDescent="0.3">
      <c r="A34" s="57">
        <v>32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84"/>
      <c r="AG34" s="84"/>
      <c r="AH34" s="44" t="str">
        <f t="shared" ref="AH34:AW37" si="6">IF(B34&gt;0,LN(B34),"")</f>
        <v/>
      </c>
      <c r="AI34" s="44" t="str">
        <f t="shared" si="6"/>
        <v/>
      </c>
      <c r="AJ34" s="44" t="str">
        <f t="shared" si="6"/>
        <v/>
      </c>
      <c r="AK34" s="44" t="str">
        <f t="shared" si="6"/>
        <v/>
      </c>
      <c r="AL34" s="44" t="str">
        <f t="shared" si="6"/>
        <v/>
      </c>
      <c r="AM34" s="44" t="str">
        <f t="shared" si="6"/>
        <v/>
      </c>
      <c r="AN34" s="44" t="str">
        <f t="shared" si="6"/>
        <v/>
      </c>
      <c r="AO34" s="44" t="str">
        <f t="shared" si="6"/>
        <v/>
      </c>
      <c r="AP34" s="44" t="str">
        <f t="shared" si="6"/>
        <v/>
      </c>
      <c r="AQ34" s="44" t="str">
        <f t="shared" si="6"/>
        <v/>
      </c>
      <c r="AR34" s="44" t="str">
        <f t="shared" si="6"/>
        <v/>
      </c>
      <c r="AS34" s="44" t="str">
        <f t="shared" si="6"/>
        <v/>
      </c>
      <c r="AT34" s="44" t="str">
        <f t="shared" si="6"/>
        <v/>
      </c>
      <c r="AU34" s="44" t="str">
        <f t="shared" si="6"/>
        <v/>
      </c>
      <c r="AV34" s="44" t="str">
        <f t="shared" si="6"/>
        <v/>
      </c>
      <c r="AW34" s="44" t="str">
        <f t="shared" si="6"/>
        <v/>
      </c>
      <c r="AX34" s="44" t="str">
        <f t="shared" si="4"/>
        <v/>
      </c>
      <c r="AY34" s="44" t="str">
        <f t="shared" si="4"/>
        <v/>
      </c>
      <c r="AZ34" s="44" t="str">
        <f t="shared" si="4"/>
        <v/>
      </c>
      <c r="BA34" s="44" t="str">
        <f t="shared" si="4"/>
        <v/>
      </c>
      <c r="BB34" s="44" t="str">
        <f t="shared" si="4"/>
        <v/>
      </c>
      <c r="BC34" s="44" t="str">
        <f t="shared" si="4"/>
        <v/>
      </c>
      <c r="BD34" s="44" t="str">
        <f t="shared" si="4"/>
        <v/>
      </c>
      <c r="BE34" s="44" t="str">
        <f t="shared" si="4"/>
        <v/>
      </c>
      <c r="BF34" s="44" t="str">
        <f t="shared" si="4"/>
        <v/>
      </c>
      <c r="BG34" s="44" t="str">
        <f t="shared" si="5"/>
        <v/>
      </c>
      <c r="BH34" s="44" t="str">
        <f t="shared" si="5"/>
        <v/>
      </c>
      <c r="BI34" s="44" t="str">
        <f t="shared" si="5"/>
        <v/>
      </c>
      <c r="BJ34" s="44" t="str">
        <f t="shared" si="5"/>
        <v/>
      </c>
      <c r="BK34" s="44" t="str">
        <f t="shared" si="5"/>
        <v/>
      </c>
    </row>
    <row r="35" spans="1:63" x14ac:dyDescent="0.3">
      <c r="A35" s="57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84"/>
      <c r="AG35" s="84"/>
      <c r="AH35" s="44" t="str">
        <f t="shared" si="6"/>
        <v/>
      </c>
      <c r="AI35" s="44" t="str">
        <f t="shared" si="6"/>
        <v/>
      </c>
      <c r="AJ35" s="44" t="str">
        <f t="shared" si="6"/>
        <v/>
      </c>
      <c r="AK35" s="44" t="str">
        <f t="shared" si="6"/>
        <v/>
      </c>
      <c r="AL35" s="44" t="str">
        <f t="shared" si="6"/>
        <v/>
      </c>
      <c r="AM35" s="44" t="str">
        <f t="shared" si="6"/>
        <v/>
      </c>
      <c r="AN35" s="44" t="str">
        <f t="shared" si="6"/>
        <v/>
      </c>
      <c r="AO35" s="44" t="str">
        <f t="shared" si="6"/>
        <v/>
      </c>
      <c r="AP35" s="44" t="str">
        <f t="shared" si="6"/>
        <v/>
      </c>
      <c r="AQ35" s="44" t="str">
        <f t="shared" si="6"/>
        <v/>
      </c>
      <c r="AR35" s="44" t="str">
        <f t="shared" si="6"/>
        <v/>
      </c>
      <c r="AS35" s="44" t="str">
        <f t="shared" si="6"/>
        <v/>
      </c>
      <c r="AT35" s="44" t="str">
        <f t="shared" si="6"/>
        <v/>
      </c>
      <c r="AU35" s="44" t="str">
        <f t="shared" si="6"/>
        <v/>
      </c>
      <c r="AV35" s="44" t="str">
        <f t="shared" si="6"/>
        <v/>
      </c>
      <c r="AW35" s="44" t="str">
        <f t="shared" si="6"/>
        <v/>
      </c>
      <c r="AX35" s="44" t="str">
        <f t="shared" si="4"/>
        <v/>
      </c>
      <c r="AY35" s="44" t="str">
        <f t="shared" si="4"/>
        <v/>
      </c>
      <c r="AZ35" s="44" t="str">
        <f t="shared" si="4"/>
        <v/>
      </c>
      <c r="BA35" s="44" t="str">
        <f t="shared" si="4"/>
        <v/>
      </c>
      <c r="BB35" s="44" t="str">
        <f t="shared" si="4"/>
        <v/>
      </c>
      <c r="BC35" s="44" t="str">
        <f t="shared" si="4"/>
        <v/>
      </c>
      <c r="BD35" s="44" t="str">
        <f t="shared" si="4"/>
        <v/>
      </c>
      <c r="BE35" s="44" t="str">
        <f t="shared" si="4"/>
        <v/>
      </c>
      <c r="BF35" s="44" t="str">
        <f t="shared" si="4"/>
        <v/>
      </c>
      <c r="BG35" s="44" t="str">
        <f t="shared" si="5"/>
        <v/>
      </c>
      <c r="BH35" s="44" t="str">
        <f t="shared" si="5"/>
        <v/>
      </c>
      <c r="BI35" s="44" t="str">
        <f t="shared" si="5"/>
        <v/>
      </c>
      <c r="BJ35" s="44" t="str">
        <f t="shared" si="5"/>
        <v/>
      </c>
      <c r="BK35" s="44" t="str">
        <f t="shared" si="5"/>
        <v/>
      </c>
    </row>
    <row r="36" spans="1:63" x14ac:dyDescent="0.3">
      <c r="A36" s="57">
        <v>34</v>
      </c>
      <c r="B36" s="47"/>
      <c r="C36" s="47"/>
      <c r="D36" s="47"/>
      <c r="E36" s="47"/>
      <c r="F36" s="47"/>
      <c r="G36" s="47"/>
      <c r="H36" s="47"/>
      <c r="I36" s="47"/>
      <c r="J36" s="47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84"/>
      <c r="AG36" s="84"/>
      <c r="AH36" s="44" t="str">
        <f t="shared" si="6"/>
        <v/>
      </c>
      <c r="AI36" s="44" t="str">
        <f t="shared" si="6"/>
        <v/>
      </c>
      <c r="AJ36" s="44" t="str">
        <f t="shared" si="6"/>
        <v/>
      </c>
      <c r="AK36" s="44" t="str">
        <f t="shared" si="6"/>
        <v/>
      </c>
      <c r="AL36" s="44" t="str">
        <f t="shared" si="6"/>
        <v/>
      </c>
      <c r="AM36" s="44" t="str">
        <f t="shared" si="6"/>
        <v/>
      </c>
      <c r="AN36" s="44" t="str">
        <f t="shared" si="6"/>
        <v/>
      </c>
      <c r="AO36" s="44" t="str">
        <f t="shared" si="6"/>
        <v/>
      </c>
      <c r="AP36" s="44" t="str">
        <f t="shared" si="6"/>
        <v/>
      </c>
      <c r="AQ36" s="44" t="str">
        <f t="shared" si="6"/>
        <v/>
      </c>
      <c r="AR36" s="44" t="str">
        <f t="shared" si="6"/>
        <v/>
      </c>
      <c r="AS36" s="44" t="str">
        <f t="shared" si="6"/>
        <v/>
      </c>
      <c r="AT36" s="44" t="str">
        <f t="shared" si="6"/>
        <v/>
      </c>
      <c r="AU36" s="44" t="str">
        <f t="shared" si="6"/>
        <v/>
      </c>
      <c r="AV36" s="44" t="str">
        <f t="shared" si="6"/>
        <v/>
      </c>
      <c r="AW36" s="44" t="str">
        <f t="shared" si="6"/>
        <v/>
      </c>
      <c r="AX36" s="44" t="str">
        <f t="shared" si="4"/>
        <v/>
      </c>
      <c r="AY36" s="44" t="str">
        <f t="shared" si="4"/>
        <v/>
      </c>
      <c r="AZ36" s="44" t="str">
        <f t="shared" si="4"/>
        <v/>
      </c>
      <c r="BA36" s="44" t="str">
        <f t="shared" si="4"/>
        <v/>
      </c>
      <c r="BB36" s="44" t="str">
        <f t="shared" si="4"/>
        <v/>
      </c>
      <c r="BC36" s="44" t="str">
        <f t="shared" si="4"/>
        <v/>
      </c>
      <c r="BD36" s="44" t="str">
        <f t="shared" si="4"/>
        <v/>
      </c>
      <c r="BE36" s="44" t="str">
        <f t="shared" si="4"/>
        <v/>
      </c>
      <c r="BF36" s="44" t="str">
        <f t="shared" si="4"/>
        <v/>
      </c>
      <c r="BG36" s="44" t="str">
        <f t="shared" si="5"/>
        <v/>
      </c>
      <c r="BH36" s="44" t="str">
        <f t="shared" si="5"/>
        <v/>
      </c>
      <c r="BI36" s="44" t="str">
        <f t="shared" si="5"/>
        <v/>
      </c>
      <c r="BJ36" s="44" t="str">
        <f t="shared" si="5"/>
        <v/>
      </c>
      <c r="BK36" s="44" t="str">
        <f t="shared" si="5"/>
        <v/>
      </c>
    </row>
    <row r="37" spans="1:63" x14ac:dyDescent="0.3">
      <c r="A37" s="57">
        <v>35</v>
      </c>
      <c r="B37" s="47"/>
      <c r="C37" s="47"/>
      <c r="D37" s="47"/>
      <c r="E37" s="47"/>
      <c r="F37" s="47"/>
      <c r="G37" s="47"/>
      <c r="H37" s="47"/>
      <c r="I37" s="47"/>
      <c r="J37" s="47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84"/>
      <c r="AG37" s="84"/>
      <c r="AH37" s="44" t="str">
        <f t="shared" si="6"/>
        <v/>
      </c>
      <c r="AI37" s="44" t="str">
        <f t="shared" si="6"/>
        <v/>
      </c>
      <c r="AJ37" s="44" t="str">
        <f t="shared" si="6"/>
        <v/>
      </c>
      <c r="AK37" s="44" t="str">
        <f t="shared" si="6"/>
        <v/>
      </c>
      <c r="AL37" s="44" t="str">
        <f t="shared" si="6"/>
        <v/>
      </c>
      <c r="AM37" s="44" t="str">
        <f t="shared" si="6"/>
        <v/>
      </c>
      <c r="AN37" s="44" t="str">
        <f t="shared" si="6"/>
        <v/>
      </c>
      <c r="AO37" s="44" t="str">
        <f t="shared" si="6"/>
        <v/>
      </c>
      <c r="AP37" s="44" t="str">
        <f t="shared" si="6"/>
        <v/>
      </c>
      <c r="AQ37" s="44" t="str">
        <f t="shared" si="6"/>
        <v/>
      </c>
      <c r="AR37" s="44" t="str">
        <f t="shared" si="6"/>
        <v/>
      </c>
      <c r="AS37" s="44" t="str">
        <f t="shared" si="6"/>
        <v/>
      </c>
      <c r="AT37" s="44" t="str">
        <f t="shared" si="6"/>
        <v/>
      </c>
      <c r="AU37" s="44" t="str">
        <f t="shared" si="6"/>
        <v/>
      </c>
      <c r="AV37" s="44" t="str">
        <f t="shared" si="6"/>
        <v/>
      </c>
      <c r="AW37" s="44" t="str">
        <f t="shared" si="6"/>
        <v/>
      </c>
      <c r="AX37" s="44" t="str">
        <f t="shared" si="4"/>
        <v/>
      </c>
      <c r="AY37" s="44" t="str">
        <f t="shared" si="4"/>
        <v/>
      </c>
      <c r="AZ37" s="44" t="str">
        <f t="shared" si="4"/>
        <v/>
      </c>
      <c r="BA37" s="44" t="str">
        <f t="shared" si="4"/>
        <v/>
      </c>
      <c r="BB37" s="44" t="str">
        <f t="shared" si="4"/>
        <v/>
      </c>
      <c r="BC37" s="44" t="str">
        <f t="shared" si="4"/>
        <v/>
      </c>
      <c r="BD37" s="44" t="str">
        <f t="shared" si="4"/>
        <v/>
      </c>
      <c r="BE37" s="44" t="str">
        <f t="shared" si="4"/>
        <v/>
      </c>
      <c r="BF37" s="44" t="str">
        <f t="shared" si="4"/>
        <v/>
      </c>
      <c r="BG37" s="44" t="str">
        <f t="shared" si="5"/>
        <v/>
      </c>
      <c r="BH37" s="44" t="str">
        <f t="shared" si="5"/>
        <v/>
      </c>
      <c r="BI37" s="44" t="str">
        <f t="shared" si="5"/>
        <v/>
      </c>
      <c r="BJ37" s="44" t="str">
        <f t="shared" si="5"/>
        <v/>
      </c>
      <c r="BK37" s="44" t="str">
        <f t="shared" si="5"/>
        <v/>
      </c>
    </row>
    <row r="38" spans="1:63" x14ac:dyDescent="0.3">
      <c r="A38" s="77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63" x14ac:dyDescent="0.3">
      <c r="A39" s="81" t="s">
        <v>44</v>
      </c>
      <c r="B39" s="82"/>
      <c r="C39" s="82"/>
      <c r="D39" s="82"/>
      <c r="E39" s="83"/>
      <c r="F39" s="35"/>
      <c r="G39" s="35"/>
      <c r="H39" s="35"/>
      <c r="I39" s="35"/>
      <c r="J39" s="35"/>
      <c r="K39" s="35"/>
      <c r="L39" s="35"/>
    </row>
    <row r="40" spans="1:63" x14ac:dyDescent="0.3">
      <c r="A40" s="79" t="s">
        <v>45</v>
      </c>
      <c r="B40" s="80" t="s">
        <v>41</v>
      </c>
      <c r="C40" s="80" t="s">
        <v>42</v>
      </c>
    </row>
    <row r="41" spans="1:63" x14ac:dyDescent="0.3">
      <c r="A41" s="10" t="s">
        <v>46</v>
      </c>
      <c r="B41" s="70">
        <f>COUNT(B3:AE37)</f>
        <v>14</v>
      </c>
      <c r="C41" s="70">
        <f>COUNT(AH3:BK37)</f>
        <v>14</v>
      </c>
    </row>
    <row r="42" spans="1:63" x14ac:dyDescent="0.3">
      <c r="A42" s="10" t="s">
        <v>47</v>
      </c>
      <c r="B42" s="74">
        <f>KURT(B3:AE37)</f>
        <v>-1.5942107032228874</v>
      </c>
      <c r="C42" s="74">
        <f>KURT(AH3:BK37)</f>
        <v>-1.9201044120458046</v>
      </c>
      <c r="G42" s="76" t="s">
        <v>48</v>
      </c>
    </row>
    <row r="43" spans="1:63" x14ac:dyDescent="0.3">
      <c r="A43" s="10" t="s">
        <v>49</v>
      </c>
      <c r="B43" s="70">
        <f>SQRT(24*B41*(B41^2-1)/((B41-2)*(B41+3)*(B41-3)*(B41+5)))</f>
        <v>1.2396489520608742</v>
      </c>
      <c r="C43" s="70">
        <f>SQRT(24*C41*(C41^2-1)/((C41-2)*(C41+3)*(C41-3)*(C41+5)))</f>
        <v>1.2396489520608742</v>
      </c>
      <c r="G43" t="s">
        <v>50</v>
      </c>
    </row>
    <row r="44" spans="1:63" x14ac:dyDescent="0.3">
      <c r="A44" s="10" t="s">
        <v>51</v>
      </c>
      <c r="B44" s="70" t="str">
        <f>IF(ABS(B42/B43)&gt;NORMSINV(1-0.05/2),"non normal","normal")</f>
        <v>normal</v>
      </c>
      <c r="C44" s="70" t="str">
        <f>IF(ABS(C42/C43)&gt;NORMSINV(1-0.05/2),"non normal","normal")</f>
        <v>normal</v>
      </c>
    </row>
    <row r="45" spans="1:63" x14ac:dyDescent="0.3">
      <c r="A45" s="10" t="s">
        <v>52</v>
      </c>
      <c r="B45" s="71">
        <f>SKEW(B3:AE37)</f>
        <v>0.22955520108522348</v>
      </c>
      <c r="C45" s="71">
        <f>SKEW(AH3:BK37)</f>
        <v>-1.2278776439614896E-2</v>
      </c>
      <c r="G45" t="s">
        <v>53</v>
      </c>
    </row>
    <row r="46" spans="1:63" x14ac:dyDescent="0.3">
      <c r="A46" s="10" t="s">
        <v>54</v>
      </c>
      <c r="B46" s="70">
        <f>SQRT((6*B41*(B41-1))/((B41-2)*(B41+1)*(B41+3)))</f>
        <v>0.59737990014566045</v>
      </c>
      <c r="C46" s="70">
        <f>SQRT((6*C41*(C41-1))/((C41-2)*(C41+1)*(C41+3)))</f>
        <v>0.59737990014566045</v>
      </c>
      <c r="G46" s="89" t="s">
        <v>55</v>
      </c>
    </row>
    <row r="47" spans="1:63" x14ac:dyDescent="0.3">
      <c r="A47" s="10" t="s">
        <v>56</v>
      </c>
      <c r="B47" s="70" t="str">
        <f>IF(ABS(B45/B46)&gt;NORMSINV(1-0.05/2),"non normal","normal")</f>
        <v>normal</v>
      </c>
      <c r="C47" s="70" t="str">
        <f>IF(ABS(C45/C46)&gt;NORMSINV(1-0.05/2),"non normal","normal")</f>
        <v>normal</v>
      </c>
      <c r="G47" t="s">
        <v>57</v>
      </c>
    </row>
    <row r="48" spans="1:63" x14ac:dyDescent="0.3">
      <c r="A48" s="90" t="s">
        <v>58</v>
      </c>
      <c r="B48" s="91">
        <f>ABS(B45/B46)</f>
        <v>0.38427004495673611</v>
      </c>
      <c r="C48" s="91">
        <f>ABS(C45/C46)</f>
        <v>2.0554384967791745E-2</v>
      </c>
      <c r="D48" s="35"/>
      <c r="E48" s="35"/>
      <c r="F48" s="35"/>
      <c r="G48" s="35"/>
      <c r="H48" s="35"/>
      <c r="I48" s="35"/>
      <c r="J48" s="35"/>
      <c r="K48" s="35"/>
      <c r="L48" s="35"/>
    </row>
    <row r="49" spans="1:12" x14ac:dyDescent="0.3">
      <c r="A49" s="77"/>
      <c r="B49" s="72" t="s">
        <v>59</v>
      </c>
      <c r="C49" s="72" t="s">
        <v>60</v>
      </c>
      <c r="D49" s="72" t="s">
        <v>61</v>
      </c>
      <c r="E49" s="35"/>
      <c r="F49" s="35"/>
      <c r="G49" s="35"/>
      <c r="H49" s="35"/>
      <c r="I49" s="35"/>
      <c r="J49" s="35"/>
      <c r="K49" s="35"/>
      <c r="L49" s="35"/>
    </row>
    <row r="50" spans="1:12" x14ac:dyDescent="0.3">
      <c r="A50" s="77"/>
      <c r="B50" s="73" t="str">
        <f>IF(AND(B44="normal", B47="normal"),"Normal", "Non Normal")</f>
        <v>Normal</v>
      </c>
      <c r="C50" s="73" t="str">
        <f>IF(AND(C44="normal", C47="normal"),"Normal", "Non Normal")</f>
        <v>Normal</v>
      </c>
      <c r="D50" s="92" t="str">
        <f>IF(AND(B50="Normal",C50="Normal"),IF(B48&lt;C48,"Normal","Lognormal"),IF(B50="normal","Normal",IF(C50="normal","Lognormal","Skewed")))</f>
        <v>Lognormal</v>
      </c>
      <c r="E50" s="35"/>
      <c r="F50" s="35"/>
      <c r="G50" s="35"/>
      <c r="H50" s="35"/>
      <c r="I50" s="35"/>
      <c r="J50" s="35"/>
      <c r="K50" s="35"/>
      <c r="L50" s="35"/>
    </row>
    <row r="51" spans="1:12" x14ac:dyDescent="0.3">
      <c r="A51" s="77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1:12" x14ac:dyDescent="0.3">
      <c r="A52" s="77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</sheetData>
  <sheetProtection algorithmName="SHA-512" hashValue="YDfZ9UjamAtvg/e7eNFVmDDwbDatiY2/Ppmjtsk93nqZHz3pU9xMtPyD1u3ZHMwHOSbSZzgq99LUVPbzqqUMwA==" saltValue="TSZi2vBBuhDPxomX0CEDIw==" spinCount="100000" sheet="1" objects="1" scenarios="1"/>
  <hyperlinks>
    <hyperlink ref="G42" r:id="rId1" xr:uid="{DE8B7770-1E56-4A79-A354-5CB548E4F492}"/>
  </hyperlinks>
  <pageMargins left="0.7" right="0.7" top="0.75" bottom="0.75" header="0.3" footer="0.3"/>
  <pageSetup scale="6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EC53-9857-4D67-8D9E-4EA7BE404975}">
  <sheetPr>
    <tabColor theme="3" tint="0.59999389629810485"/>
    <pageSetUpPr fitToPage="1"/>
  </sheetPr>
  <dimension ref="A1:AE170"/>
  <sheetViews>
    <sheetView topLeftCell="A155" zoomScale="90" zoomScaleNormal="90" workbookViewId="0">
      <selection activeCell="F125" sqref="F125"/>
    </sheetView>
  </sheetViews>
  <sheetFormatPr defaultColWidth="9.109375" defaultRowHeight="14.4" x14ac:dyDescent="0.3"/>
  <cols>
    <col min="1" max="1" width="20.33203125" style="13" customWidth="1"/>
    <col min="2" max="2" width="27.6640625" style="13" customWidth="1"/>
    <col min="3" max="3" width="25.33203125" style="13" customWidth="1"/>
    <col min="4" max="4" width="20.33203125" style="13" customWidth="1"/>
    <col min="5" max="5" width="19" style="13" customWidth="1"/>
    <col min="6" max="6" width="22.6640625" style="13" customWidth="1"/>
    <col min="7" max="8" width="9.109375" style="13"/>
    <col min="9" max="9" width="11" style="13" bestFit="1" customWidth="1"/>
    <col min="10" max="16384" width="9.109375" style="13"/>
  </cols>
  <sheetData>
    <row r="1" spans="1:31" s="2" customFormat="1" ht="13.2" x14ac:dyDescent="0.25">
      <c r="A1" s="1"/>
      <c r="B1" s="50" t="s">
        <v>41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2"/>
    </row>
    <row r="2" spans="1:31" s="2" customFormat="1" ht="26.4" x14ac:dyDescent="0.25">
      <c r="A2" s="3" t="s">
        <v>43</v>
      </c>
      <c r="B2" s="4" t="s">
        <v>192</v>
      </c>
      <c r="C2" s="4" t="s">
        <v>193</v>
      </c>
      <c r="D2" s="4"/>
      <c r="E2" s="4"/>
      <c r="F2" s="4"/>
      <c r="G2" s="4"/>
      <c r="H2" s="4"/>
      <c r="I2" s="42"/>
      <c r="J2" s="42"/>
      <c r="K2" s="4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</row>
    <row r="3" spans="1:31" s="5" customFormat="1" ht="13.2" x14ac:dyDescent="0.25">
      <c r="A3" s="57">
        <v>1</v>
      </c>
      <c r="B3" s="44">
        <v>4.0814890397945184E-4</v>
      </c>
      <c r="C3" s="44">
        <v>9.5017381228273468E-4</v>
      </c>
      <c r="D3" s="45"/>
      <c r="E3" s="45"/>
      <c r="F3" s="45"/>
      <c r="G3" s="45"/>
      <c r="H3" s="45"/>
      <c r="I3" s="45"/>
      <c r="J3" s="45"/>
      <c r="K3" s="46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s="5" customFormat="1" ht="13.2" x14ac:dyDescent="0.25">
      <c r="A4" s="57">
        <v>2</v>
      </c>
      <c r="B4" s="44">
        <v>4.1686132173788051E-4</v>
      </c>
      <c r="C4" s="44">
        <v>9.4895591647331783E-4</v>
      </c>
      <c r="D4" s="45"/>
      <c r="E4" s="45"/>
      <c r="F4" s="45"/>
      <c r="G4" s="45"/>
      <c r="H4" s="45"/>
      <c r="I4" s="45"/>
      <c r="J4" s="45"/>
      <c r="K4" s="45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s="5" customFormat="1" ht="13.2" x14ac:dyDescent="0.25">
      <c r="A5" s="57">
        <v>3</v>
      </c>
      <c r="B5" s="44">
        <v>5.7605402989521781E-4</v>
      </c>
      <c r="C5" s="44">
        <v>9.5475638051044083E-4</v>
      </c>
      <c r="D5" s="45"/>
      <c r="E5" s="45"/>
      <c r="F5" s="45"/>
      <c r="G5" s="45"/>
      <c r="H5" s="45"/>
      <c r="I5" s="45"/>
      <c r="J5" s="45"/>
      <c r="K5" s="45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s="5" customFormat="1" ht="13.2" x14ac:dyDescent="0.25">
      <c r="A6" s="57">
        <v>4</v>
      </c>
      <c r="B6" s="44">
        <v>4.3481520353849619E-4</v>
      </c>
      <c r="C6" s="44">
        <v>1.2421991084695394E-3</v>
      </c>
      <c r="D6" s="45"/>
      <c r="E6" s="45"/>
      <c r="F6" s="45"/>
      <c r="G6" s="45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s="5" customFormat="1" ht="13.2" x14ac:dyDescent="0.25">
      <c r="A7" s="57">
        <v>5</v>
      </c>
      <c r="B7" s="44">
        <v>4.2810746973723067E-4</v>
      </c>
      <c r="C7" s="44">
        <v>1.0803108808290155E-3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s="5" customFormat="1" ht="13.2" x14ac:dyDescent="0.25">
      <c r="A8" s="57">
        <v>6</v>
      </c>
      <c r="B8" s="53">
        <v>5.365650585133448E-4</v>
      </c>
      <c r="C8" s="53">
        <v>9.6867749419953604E-4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s="5" customFormat="1" ht="13.2" x14ac:dyDescent="0.25">
      <c r="A9" s="57">
        <v>7</v>
      </c>
      <c r="B9" s="53">
        <v>4.4229295813888697E-4</v>
      </c>
      <c r="C9" s="53">
        <v>8.6666666666666663E-4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s="5" customFormat="1" ht="13.2" x14ac:dyDescent="0.25">
      <c r="A10" s="57">
        <v>8</v>
      </c>
      <c r="B10" s="53"/>
      <c r="C10" s="53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s="5" customFormat="1" ht="13.2" x14ac:dyDescent="0.25">
      <c r="A11" s="57">
        <v>9</v>
      </c>
      <c r="B11" s="58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</row>
    <row r="12" spans="1:31" s="5" customFormat="1" ht="13.2" x14ac:dyDescent="0.25">
      <c r="A12" s="57">
        <v>10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</row>
    <row r="13" spans="1:31" s="5" customFormat="1" ht="13.2" x14ac:dyDescent="0.25">
      <c r="A13" s="57">
        <v>11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</row>
    <row r="14" spans="1:31" s="5" customFormat="1" ht="13.2" x14ac:dyDescent="0.25">
      <c r="A14" s="57">
        <v>12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</row>
    <row r="15" spans="1:31" s="5" customFormat="1" ht="13.2" x14ac:dyDescent="0.25">
      <c r="A15" s="57">
        <v>13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31" s="5" customFormat="1" ht="13.2" x14ac:dyDescent="0.25">
      <c r="A16" s="57">
        <v>14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1:31" s="5" customFormat="1" ht="13.2" x14ac:dyDescent="0.25">
      <c r="A17" s="57">
        <v>15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1:31" s="5" customFormat="1" ht="13.2" x14ac:dyDescent="0.25">
      <c r="A18" s="57">
        <v>16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1:31" s="5" customFormat="1" ht="13.2" x14ac:dyDescent="0.25">
      <c r="A19" s="57">
        <v>17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1:31" s="5" customFormat="1" ht="13.2" x14ac:dyDescent="0.25">
      <c r="A20" s="57">
        <v>18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1:31" s="5" customFormat="1" ht="13.2" x14ac:dyDescent="0.25">
      <c r="A21" s="57">
        <v>19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1:31" s="5" customFormat="1" ht="13.2" x14ac:dyDescent="0.25">
      <c r="A22" s="57">
        <v>20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1:31" s="5" customFormat="1" ht="13.2" x14ac:dyDescent="0.25">
      <c r="A23" s="57">
        <v>21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</row>
    <row r="24" spans="1:31" s="5" customFormat="1" ht="13.2" x14ac:dyDescent="0.25">
      <c r="A24" s="57">
        <v>22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</row>
    <row r="25" spans="1:31" s="5" customFormat="1" ht="13.2" x14ac:dyDescent="0.25">
      <c r="A25" s="57">
        <v>23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</row>
    <row r="26" spans="1:31" s="5" customFormat="1" ht="13.2" x14ac:dyDescent="0.25">
      <c r="A26" s="57">
        <v>24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</row>
    <row r="27" spans="1:31" s="5" customFormat="1" ht="13.2" x14ac:dyDescent="0.25">
      <c r="A27" s="57">
        <v>25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</row>
    <row r="28" spans="1:31" s="5" customFormat="1" ht="13.2" x14ac:dyDescent="0.25">
      <c r="A28" s="57">
        <v>26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</row>
    <row r="29" spans="1:31" s="5" customFormat="1" ht="13.2" x14ac:dyDescent="0.25">
      <c r="A29" s="57">
        <v>27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</row>
    <row r="30" spans="1:31" s="5" customFormat="1" ht="13.2" x14ac:dyDescent="0.25">
      <c r="A30" s="57">
        <v>28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</row>
    <row r="31" spans="1:31" s="5" customFormat="1" ht="13.2" x14ac:dyDescent="0.25">
      <c r="A31" s="57">
        <v>29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</row>
    <row r="32" spans="1:31" s="5" customFormat="1" ht="13.2" x14ac:dyDescent="0.25">
      <c r="A32" s="57">
        <v>30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</row>
    <row r="33" spans="1:31" s="5" customFormat="1" ht="13.2" x14ac:dyDescent="0.25">
      <c r="A33" s="57">
        <v>31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s="5" customFormat="1" ht="13.2" x14ac:dyDescent="0.25">
      <c r="A34" s="57">
        <v>32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  <row r="35" spans="1:31" s="5" customFormat="1" ht="13.2" x14ac:dyDescent="0.25">
      <c r="A35" s="57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</row>
    <row r="36" spans="1:31" s="5" customFormat="1" ht="13.2" x14ac:dyDescent="0.25">
      <c r="A36" s="57">
        <v>34</v>
      </c>
      <c r="B36" s="47"/>
      <c r="C36" s="47"/>
      <c r="D36" s="47"/>
      <c r="E36" s="47"/>
      <c r="F36" s="47"/>
      <c r="G36" s="47"/>
      <c r="H36" s="47"/>
      <c r="I36" s="47"/>
      <c r="J36" s="47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</row>
    <row r="37" spans="1:31" s="5" customFormat="1" ht="13.2" x14ac:dyDescent="0.25">
      <c r="A37" s="57">
        <v>35</v>
      </c>
      <c r="B37" s="47"/>
      <c r="C37" s="47"/>
      <c r="D37" s="47"/>
      <c r="E37" s="47"/>
      <c r="F37" s="47"/>
      <c r="G37" s="47"/>
      <c r="H37" s="47"/>
      <c r="I37" s="47"/>
      <c r="J37" s="47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</row>
    <row r="38" spans="1:31" s="8" customFormat="1" x14ac:dyDescent="0.3">
      <c r="A38" s="141" t="s">
        <v>62</v>
      </c>
      <c r="B38" s="142"/>
      <c r="C38" s="142"/>
      <c r="D38" s="142"/>
      <c r="E38" s="6"/>
      <c r="F38" s="6"/>
      <c r="G38" s="6"/>
      <c r="H38" s="6"/>
      <c r="I38" s="6"/>
      <c r="J38" s="6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s="8" customFormat="1" ht="13.2" x14ac:dyDescent="0.25">
      <c r="A39" s="9"/>
      <c r="B39" s="6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s="8" customFormat="1" x14ac:dyDescent="0.3">
      <c r="A40" s="10" t="s">
        <v>45</v>
      </c>
      <c r="B40" s="69" t="s">
        <v>41</v>
      </c>
      <c r="C40" s="69" t="s">
        <v>63</v>
      </c>
      <c r="D40" s="6"/>
      <c r="E40" s="6"/>
      <c r="F40" s="6"/>
      <c r="G40" t="s">
        <v>53</v>
      </c>
      <c r="H40" s="6"/>
      <c r="I40" s="6"/>
      <c r="J40" s="6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s="8" customFormat="1" x14ac:dyDescent="0.25">
      <c r="A41" s="10" t="s">
        <v>46</v>
      </c>
      <c r="B41" s="70">
        <f>COUNT(B3:AE37)</f>
        <v>14</v>
      </c>
      <c r="C41" s="70">
        <f>COUNT(B51:AE85)</f>
        <v>14</v>
      </c>
      <c r="D41" s="6"/>
      <c r="E41" s="6"/>
      <c r="F41" s="6"/>
      <c r="G41" s="89" t="s">
        <v>55</v>
      </c>
      <c r="H41" s="6"/>
      <c r="I41" s="6"/>
      <c r="J41" s="6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s="8" customFormat="1" x14ac:dyDescent="0.3">
      <c r="A42" s="10" t="s">
        <v>47</v>
      </c>
      <c r="B42" s="74">
        <f>KURT(B3:AE37)</f>
        <v>-1.5942107032228874</v>
      </c>
      <c r="C42" s="74">
        <f>KURT(B51:AE85)</f>
        <v>-1.9201044120458046</v>
      </c>
      <c r="D42" s="6"/>
      <c r="E42" s="6"/>
      <c r="F42" s="6"/>
      <c r="G42" t="s">
        <v>57</v>
      </c>
      <c r="H42" s="6"/>
      <c r="I42" s="6"/>
      <c r="J42" s="6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s="8" customFormat="1" ht="13.2" x14ac:dyDescent="0.25">
      <c r="A43" s="10" t="s">
        <v>49</v>
      </c>
      <c r="B43" s="70">
        <f>SQRT(24*B41*(B41^2-1)/((B41-2)*(B41+3)*(B41-3)*(B41+5)))</f>
        <v>1.2396489520608742</v>
      </c>
      <c r="C43" s="70">
        <f>SQRT(24*C41*(C41^2-1)/((C41-2)*(C41+3)*(C41-3)*(C41+5)))</f>
        <v>1.2396489520608742</v>
      </c>
      <c r="D43" s="6"/>
      <c r="E43" s="6" t="s">
        <v>64</v>
      </c>
      <c r="F43" s="48">
        <f>AVERAGE(B3:AE37)</f>
        <v>7.3247037178369708E-4</v>
      </c>
      <c r="G43" s="6"/>
      <c r="H43" s="6"/>
      <c r="I43" s="6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s="8" customFormat="1" ht="13.2" x14ac:dyDescent="0.25">
      <c r="A44" s="10" t="s">
        <v>51</v>
      </c>
      <c r="B44" s="70" t="str">
        <f>IF(ABS(B42/B43)&gt;NORMSINV(1-0.05/2),"non normal","normal")</f>
        <v>normal</v>
      </c>
      <c r="C44" s="70" t="str">
        <f>IF(ABS(C42/C43)&gt;NORMSINV(1-0.05/2),"non normal","normal")</f>
        <v>normal</v>
      </c>
      <c r="D44" s="6"/>
      <c r="E44" s="6" t="s">
        <v>65</v>
      </c>
      <c r="F44" s="48">
        <f>VAR(B3:AE37)</f>
        <v>8.7028266242965633E-8</v>
      </c>
      <c r="G44" s="6"/>
      <c r="H44" s="6"/>
      <c r="I44" s="6"/>
      <c r="J44" s="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s="8" customFormat="1" ht="13.2" x14ac:dyDescent="0.25">
      <c r="A45" s="10" t="s">
        <v>52</v>
      </c>
      <c r="B45" s="71">
        <f>SKEW(B3:AE37)</f>
        <v>0.22955520108522348</v>
      </c>
      <c r="C45" s="71">
        <f>SKEW(B51:AE85)</f>
        <v>-1.2278776439614896E-2</v>
      </c>
      <c r="D45" s="6"/>
      <c r="E45" s="6"/>
      <c r="F45" s="6"/>
      <c r="G45" s="6"/>
      <c r="H45" s="6"/>
      <c r="I45" s="6"/>
      <c r="J45" s="6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s="8" customFormat="1" ht="13.2" x14ac:dyDescent="0.25">
      <c r="A46" s="10" t="s">
        <v>54</v>
      </c>
      <c r="B46" s="70">
        <f>SQRT((6*B41*(B41-1))/((B41-2)*(B41+1)*(B41+3)))</f>
        <v>0.59737990014566045</v>
      </c>
      <c r="C46" s="70">
        <f>SQRT((6*C41*(C41-1))/((C41-2)*(C41+1)*(C41+3)))</f>
        <v>0.59737990014566045</v>
      </c>
      <c r="D46" s="67" t="s">
        <v>59</v>
      </c>
      <c r="E46" s="67" t="s">
        <v>60</v>
      </c>
      <c r="F46" s="67" t="s">
        <v>61</v>
      </c>
      <c r="G46" s="6"/>
      <c r="H46" s="6"/>
      <c r="I46" s="6"/>
      <c r="J46" s="6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s="8" customFormat="1" ht="13.2" x14ac:dyDescent="0.25">
      <c r="A47" s="10" t="s">
        <v>56</v>
      </c>
      <c r="B47" s="70" t="str">
        <f>IF(ABS(B45/B46)&gt;NORMSINV(1-0.05/2),"non normal","normal")</f>
        <v>normal</v>
      </c>
      <c r="C47" s="70" t="str">
        <f>IF(ABS(C45/C46)&gt;NORMSINV(1-0.05/2),"non normal","normal")</f>
        <v>normal</v>
      </c>
      <c r="D47" s="68" t="str">
        <f>IF(AND(B44="normal", B47="normal"),"normal", "non normal")</f>
        <v>normal</v>
      </c>
      <c r="E47" s="68" t="str">
        <f>IF(AND(C44="normal", C47="normal"),"normal", "non normal")</f>
        <v>normal</v>
      </c>
      <c r="F47" s="92" t="str">
        <f>IF(AND(D47="Normal",E47="Normal"),IF(B48&lt;C48,"Normal","Lognormal"),IF(D47="normal","Normal",IF(E47="normal","Lognormal","Skewed")))</f>
        <v>Lognormal</v>
      </c>
      <c r="G47" s="6"/>
      <c r="H47" s="6"/>
      <c r="I47" s="6"/>
      <c r="J47" s="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s="8" customFormat="1" x14ac:dyDescent="0.3">
      <c r="A48" s="10" t="s">
        <v>58</v>
      </c>
      <c r="B48" s="70">
        <f>ABS(B45/B46)</f>
        <v>0.38427004495673611</v>
      </c>
      <c r="C48" s="70">
        <f>ABS(C45/C46)</f>
        <v>2.0554384967791745E-2</v>
      </c>
      <c r="D48" s="11"/>
      <c r="E48" s="11"/>
      <c r="F48" s="6"/>
      <c r="G48" s="6"/>
      <c r="H48" s="6"/>
      <c r="I48" s="6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3">
      <c r="A49" s="12"/>
      <c r="B49" s="54" t="s">
        <v>66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6"/>
    </row>
    <row r="50" spans="1:31" x14ac:dyDescent="0.3">
      <c r="A50" s="14" t="s">
        <v>43</v>
      </c>
      <c r="B50" s="59" t="str">
        <f>IF(B2&gt;0,B2,"")</f>
        <v>CC-BurnsHarbor-IN_Windbox Scrubber</v>
      </c>
      <c r="C50" s="59" t="str">
        <f t="shared" ref="C50:AE50" si="0">IF(C2&gt;0,C2,"")</f>
        <v>USS-Gary-IN_Sinter Plant Windbox Stack No. 2</v>
      </c>
      <c r="D50" s="59" t="str">
        <f t="shared" si="0"/>
        <v/>
      </c>
      <c r="E50" s="59" t="str">
        <f t="shared" si="0"/>
        <v/>
      </c>
      <c r="F50" s="59" t="str">
        <f t="shared" si="0"/>
        <v/>
      </c>
      <c r="G50" s="59" t="str">
        <f t="shared" si="0"/>
        <v/>
      </c>
      <c r="H50" s="59" t="str">
        <f t="shared" si="0"/>
        <v/>
      </c>
      <c r="I50" s="59" t="str">
        <f t="shared" si="0"/>
        <v/>
      </c>
      <c r="J50" s="59" t="str">
        <f t="shared" si="0"/>
        <v/>
      </c>
      <c r="K50" s="59" t="str">
        <f t="shared" si="0"/>
        <v/>
      </c>
      <c r="L50" s="59" t="str">
        <f t="shared" si="0"/>
        <v/>
      </c>
      <c r="M50" s="59" t="str">
        <f t="shared" si="0"/>
        <v/>
      </c>
      <c r="N50" s="59" t="str">
        <f t="shared" si="0"/>
        <v/>
      </c>
      <c r="O50" s="59" t="str">
        <f t="shared" si="0"/>
        <v/>
      </c>
      <c r="P50" s="59" t="str">
        <f t="shared" si="0"/>
        <v/>
      </c>
      <c r="Q50" s="59" t="str">
        <f t="shared" si="0"/>
        <v/>
      </c>
      <c r="R50" s="59" t="str">
        <f t="shared" si="0"/>
        <v/>
      </c>
      <c r="S50" s="59" t="str">
        <f t="shared" si="0"/>
        <v/>
      </c>
      <c r="T50" s="59" t="str">
        <f t="shared" si="0"/>
        <v/>
      </c>
      <c r="U50" s="59" t="str">
        <f t="shared" si="0"/>
        <v/>
      </c>
      <c r="V50" s="59" t="str">
        <f t="shared" si="0"/>
        <v/>
      </c>
      <c r="W50" s="59" t="str">
        <f t="shared" si="0"/>
        <v/>
      </c>
      <c r="X50" s="59" t="str">
        <f t="shared" si="0"/>
        <v/>
      </c>
      <c r="Y50" s="59" t="str">
        <f t="shared" si="0"/>
        <v/>
      </c>
      <c r="Z50" s="59" t="str">
        <f t="shared" si="0"/>
        <v/>
      </c>
      <c r="AA50" s="59" t="str">
        <f t="shared" si="0"/>
        <v/>
      </c>
      <c r="AB50" s="59" t="str">
        <f t="shared" si="0"/>
        <v/>
      </c>
      <c r="AC50" s="59" t="str">
        <f t="shared" si="0"/>
        <v/>
      </c>
      <c r="AD50" s="59" t="str">
        <f t="shared" si="0"/>
        <v/>
      </c>
      <c r="AE50" s="59" t="str">
        <f t="shared" si="0"/>
        <v/>
      </c>
    </row>
    <row r="51" spans="1:31" x14ac:dyDescent="0.3">
      <c r="A51" s="60">
        <v>1</v>
      </c>
      <c r="B51" s="61">
        <f>IF(B3&gt;0,LN(B3),"")</f>
        <v>-7.803878489408131</v>
      </c>
      <c r="C51" s="61">
        <f t="shared" ref="C51:AE63" si="1">IF(C3&gt;0,LN(C3),"")</f>
        <v>-6.9588656298072662</v>
      </c>
      <c r="D51" s="61" t="str">
        <f t="shared" si="1"/>
        <v/>
      </c>
      <c r="E51" s="61" t="str">
        <f t="shared" si="1"/>
        <v/>
      </c>
      <c r="F51" s="61" t="str">
        <f t="shared" si="1"/>
        <v/>
      </c>
      <c r="G51" s="61" t="str">
        <f t="shared" si="1"/>
        <v/>
      </c>
      <c r="H51" s="61" t="str">
        <f t="shared" si="1"/>
        <v/>
      </c>
      <c r="I51" s="61" t="str">
        <f t="shared" si="1"/>
        <v/>
      </c>
      <c r="J51" s="61" t="str">
        <f t="shared" si="1"/>
        <v/>
      </c>
      <c r="K51" s="61" t="str">
        <f t="shared" si="1"/>
        <v/>
      </c>
      <c r="L51" s="61" t="str">
        <f t="shared" si="1"/>
        <v/>
      </c>
      <c r="M51" s="61" t="str">
        <f t="shared" si="1"/>
        <v/>
      </c>
      <c r="N51" s="61" t="str">
        <f t="shared" si="1"/>
        <v/>
      </c>
      <c r="O51" s="61" t="str">
        <f t="shared" si="1"/>
        <v/>
      </c>
      <c r="P51" s="61" t="str">
        <f t="shared" si="1"/>
        <v/>
      </c>
      <c r="Q51" s="61" t="str">
        <f t="shared" si="1"/>
        <v/>
      </c>
      <c r="R51" s="61" t="str">
        <f t="shared" si="1"/>
        <v/>
      </c>
      <c r="S51" s="61" t="str">
        <f t="shared" si="1"/>
        <v/>
      </c>
      <c r="T51" s="61" t="str">
        <f t="shared" si="1"/>
        <v/>
      </c>
      <c r="U51" s="61" t="str">
        <f t="shared" si="1"/>
        <v/>
      </c>
      <c r="V51" s="61" t="str">
        <f t="shared" si="1"/>
        <v/>
      </c>
      <c r="W51" s="61" t="str">
        <f t="shared" si="1"/>
        <v/>
      </c>
      <c r="X51" s="61" t="str">
        <f t="shared" si="1"/>
        <v/>
      </c>
      <c r="Y51" s="61" t="str">
        <f t="shared" si="1"/>
        <v/>
      </c>
      <c r="Z51" s="61" t="str">
        <f t="shared" si="1"/>
        <v/>
      </c>
      <c r="AA51" s="61" t="str">
        <f t="shared" si="1"/>
        <v/>
      </c>
      <c r="AB51" s="61" t="str">
        <f t="shared" si="1"/>
        <v/>
      </c>
      <c r="AC51" s="61" t="str">
        <f t="shared" si="1"/>
        <v/>
      </c>
      <c r="AD51" s="61" t="str">
        <f t="shared" si="1"/>
        <v/>
      </c>
      <c r="AE51" s="61" t="str">
        <f t="shared" si="1"/>
        <v/>
      </c>
    </row>
    <row r="52" spans="1:31" x14ac:dyDescent="0.3">
      <c r="A52" s="60">
        <v>2</v>
      </c>
      <c r="B52" s="61">
        <f t="shared" ref="B52:Q67" si="2">IF(B4&gt;0,LN(B4),"")</f>
        <v>-7.7827569532560679</v>
      </c>
      <c r="C52" s="61">
        <f t="shared" si="2"/>
        <v>-6.960148213043083</v>
      </c>
      <c r="D52" s="61" t="str">
        <f t="shared" si="2"/>
        <v/>
      </c>
      <c r="E52" s="61" t="str">
        <f t="shared" si="2"/>
        <v/>
      </c>
      <c r="F52" s="61" t="str">
        <f t="shared" si="2"/>
        <v/>
      </c>
      <c r="G52" s="61" t="str">
        <f t="shared" si="2"/>
        <v/>
      </c>
      <c r="H52" s="61" t="str">
        <f t="shared" si="2"/>
        <v/>
      </c>
      <c r="I52" s="61" t="str">
        <f t="shared" si="2"/>
        <v/>
      </c>
      <c r="J52" s="61" t="str">
        <f t="shared" si="2"/>
        <v/>
      </c>
      <c r="K52" s="61" t="str">
        <f t="shared" si="2"/>
        <v/>
      </c>
      <c r="L52" s="61" t="str">
        <f t="shared" si="2"/>
        <v/>
      </c>
      <c r="M52" s="61" t="str">
        <f t="shared" si="1"/>
        <v/>
      </c>
      <c r="N52" s="61" t="str">
        <f t="shared" si="1"/>
        <v/>
      </c>
      <c r="O52" s="61" t="str">
        <f t="shared" si="1"/>
        <v/>
      </c>
      <c r="P52" s="61" t="str">
        <f t="shared" si="1"/>
        <v/>
      </c>
      <c r="Q52" s="61" t="str">
        <f t="shared" si="1"/>
        <v/>
      </c>
      <c r="R52" s="61" t="str">
        <f t="shared" si="1"/>
        <v/>
      </c>
      <c r="S52" s="61" t="str">
        <f t="shared" si="1"/>
        <v/>
      </c>
      <c r="T52" s="61" t="str">
        <f t="shared" si="1"/>
        <v/>
      </c>
      <c r="U52" s="61" t="str">
        <f t="shared" si="1"/>
        <v/>
      </c>
      <c r="V52" s="61" t="str">
        <f t="shared" si="1"/>
        <v/>
      </c>
      <c r="W52" s="61" t="str">
        <f t="shared" si="1"/>
        <v/>
      </c>
      <c r="X52" s="61" t="str">
        <f t="shared" si="1"/>
        <v/>
      </c>
      <c r="Y52" s="61" t="str">
        <f t="shared" si="1"/>
        <v/>
      </c>
      <c r="Z52" s="61" t="str">
        <f t="shared" si="1"/>
        <v/>
      </c>
      <c r="AA52" s="61" t="str">
        <f t="shared" si="1"/>
        <v/>
      </c>
      <c r="AB52" s="61" t="str">
        <f t="shared" si="1"/>
        <v/>
      </c>
      <c r="AC52" s="61" t="str">
        <f t="shared" si="1"/>
        <v/>
      </c>
      <c r="AD52" s="61" t="str">
        <f t="shared" si="1"/>
        <v/>
      </c>
      <c r="AE52" s="61" t="str">
        <f t="shared" si="1"/>
        <v/>
      </c>
    </row>
    <row r="53" spans="1:31" x14ac:dyDescent="0.3">
      <c r="A53" s="60">
        <v>3</v>
      </c>
      <c r="B53" s="61">
        <f t="shared" si="2"/>
        <v>-7.4593090997660862</v>
      </c>
      <c r="C53" s="61">
        <f t="shared" si="2"/>
        <v>-6.9540543489687607</v>
      </c>
      <c r="D53" s="61" t="str">
        <f t="shared" si="2"/>
        <v/>
      </c>
      <c r="E53" s="61" t="str">
        <f t="shared" si="2"/>
        <v/>
      </c>
      <c r="F53" s="61" t="str">
        <f t="shared" si="2"/>
        <v/>
      </c>
      <c r="G53" s="61" t="str">
        <f t="shared" si="2"/>
        <v/>
      </c>
      <c r="H53" s="61" t="str">
        <f t="shared" si="2"/>
        <v/>
      </c>
      <c r="I53" s="61" t="str">
        <f t="shared" si="2"/>
        <v/>
      </c>
      <c r="J53" s="61" t="str">
        <f t="shared" si="2"/>
        <v/>
      </c>
      <c r="K53" s="61" t="str">
        <f t="shared" si="2"/>
        <v/>
      </c>
      <c r="L53" s="61" t="str">
        <f t="shared" si="2"/>
        <v/>
      </c>
      <c r="M53" s="61" t="str">
        <f t="shared" si="1"/>
        <v/>
      </c>
      <c r="N53" s="61" t="str">
        <f t="shared" si="1"/>
        <v/>
      </c>
      <c r="O53" s="61" t="str">
        <f t="shared" si="1"/>
        <v/>
      </c>
      <c r="P53" s="61" t="str">
        <f t="shared" si="1"/>
        <v/>
      </c>
      <c r="Q53" s="61" t="str">
        <f t="shared" si="1"/>
        <v/>
      </c>
      <c r="R53" s="61" t="str">
        <f t="shared" si="1"/>
        <v/>
      </c>
      <c r="S53" s="61" t="str">
        <f t="shared" si="1"/>
        <v/>
      </c>
      <c r="T53" s="61" t="str">
        <f t="shared" si="1"/>
        <v/>
      </c>
      <c r="U53" s="61" t="str">
        <f t="shared" si="1"/>
        <v/>
      </c>
      <c r="V53" s="61" t="str">
        <f t="shared" si="1"/>
        <v/>
      </c>
      <c r="W53" s="61" t="str">
        <f t="shared" si="1"/>
        <v/>
      </c>
      <c r="X53" s="61" t="str">
        <f t="shared" si="1"/>
        <v/>
      </c>
      <c r="Y53" s="61" t="str">
        <f t="shared" si="1"/>
        <v/>
      </c>
      <c r="Z53" s="61" t="str">
        <f t="shared" si="1"/>
        <v/>
      </c>
      <c r="AA53" s="61" t="str">
        <f t="shared" si="1"/>
        <v/>
      </c>
      <c r="AB53" s="61" t="str">
        <f t="shared" si="1"/>
        <v/>
      </c>
      <c r="AC53" s="61" t="str">
        <f t="shared" si="1"/>
        <v/>
      </c>
      <c r="AD53" s="61" t="str">
        <f t="shared" si="1"/>
        <v/>
      </c>
      <c r="AE53" s="61" t="str">
        <f t="shared" si="1"/>
        <v/>
      </c>
    </row>
    <row r="54" spans="1:31" x14ac:dyDescent="0.3">
      <c r="A54" s="60">
        <v>4</v>
      </c>
      <c r="B54" s="61">
        <f t="shared" si="2"/>
        <v>-7.74058943658867</v>
      </c>
      <c r="C54" s="61">
        <f t="shared" si="2"/>
        <v>-6.6908719955421629</v>
      </c>
      <c r="D54" s="61" t="str">
        <f t="shared" si="2"/>
        <v/>
      </c>
      <c r="E54" s="61" t="str">
        <f t="shared" si="2"/>
        <v/>
      </c>
      <c r="F54" s="61" t="str">
        <f t="shared" si="2"/>
        <v/>
      </c>
      <c r="G54" s="61" t="str">
        <f t="shared" si="2"/>
        <v/>
      </c>
      <c r="H54" s="61" t="str">
        <f t="shared" si="2"/>
        <v/>
      </c>
      <c r="I54" s="61" t="str">
        <f t="shared" si="2"/>
        <v/>
      </c>
      <c r="J54" s="61" t="str">
        <f t="shared" si="2"/>
        <v/>
      </c>
      <c r="K54" s="61" t="str">
        <f t="shared" si="2"/>
        <v/>
      </c>
      <c r="L54" s="61" t="str">
        <f t="shared" si="2"/>
        <v/>
      </c>
      <c r="M54" s="61" t="str">
        <f t="shared" si="1"/>
        <v/>
      </c>
      <c r="N54" s="61" t="str">
        <f t="shared" si="1"/>
        <v/>
      </c>
      <c r="O54" s="61" t="str">
        <f t="shared" si="1"/>
        <v/>
      </c>
      <c r="P54" s="61" t="str">
        <f t="shared" si="1"/>
        <v/>
      </c>
      <c r="Q54" s="61" t="str">
        <f t="shared" si="1"/>
        <v/>
      </c>
      <c r="R54" s="61" t="str">
        <f t="shared" si="1"/>
        <v/>
      </c>
      <c r="S54" s="61" t="str">
        <f t="shared" si="1"/>
        <v/>
      </c>
      <c r="T54" s="61" t="str">
        <f t="shared" si="1"/>
        <v/>
      </c>
      <c r="U54" s="61" t="str">
        <f t="shared" si="1"/>
        <v/>
      </c>
      <c r="V54" s="61" t="str">
        <f t="shared" si="1"/>
        <v/>
      </c>
      <c r="W54" s="61" t="str">
        <f t="shared" si="1"/>
        <v/>
      </c>
      <c r="X54" s="61" t="str">
        <f t="shared" si="1"/>
        <v/>
      </c>
      <c r="Y54" s="61" t="str">
        <f t="shared" si="1"/>
        <v/>
      </c>
      <c r="Z54" s="61" t="str">
        <f t="shared" si="1"/>
        <v/>
      </c>
      <c r="AA54" s="61" t="str">
        <f t="shared" si="1"/>
        <v/>
      </c>
      <c r="AB54" s="61" t="str">
        <f t="shared" si="1"/>
        <v/>
      </c>
      <c r="AC54" s="61" t="str">
        <f t="shared" si="1"/>
        <v/>
      </c>
      <c r="AD54" s="61" t="str">
        <f t="shared" si="1"/>
        <v/>
      </c>
      <c r="AE54" s="61" t="str">
        <f t="shared" si="1"/>
        <v/>
      </c>
    </row>
    <row r="55" spans="1:31" x14ac:dyDescent="0.3">
      <c r="A55" s="60">
        <v>5</v>
      </c>
      <c r="B55" s="61">
        <f t="shared" si="2"/>
        <v>-7.7561362963852885</v>
      </c>
      <c r="C55" s="61">
        <f t="shared" si="2"/>
        <v>-6.8305064266481663</v>
      </c>
      <c r="D55" s="61" t="str">
        <f t="shared" si="2"/>
        <v/>
      </c>
      <c r="E55" s="61" t="str">
        <f t="shared" si="2"/>
        <v/>
      </c>
      <c r="F55" s="61" t="str">
        <f t="shared" si="2"/>
        <v/>
      </c>
      <c r="G55" s="61" t="str">
        <f t="shared" si="2"/>
        <v/>
      </c>
      <c r="H55" s="61" t="str">
        <f t="shared" si="2"/>
        <v/>
      </c>
      <c r="I55" s="61" t="str">
        <f t="shared" si="2"/>
        <v/>
      </c>
      <c r="J55" s="61" t="str">
        <f t="shared" si="2"/>
        <v/>
      </c>
      <c r="K55" s="61" t="str">
        <f t="shared" si="2"/>
        <v/>
      </c>
      <c r="L55" s="61" t="str">
        <f t="shared" si="2"/>
        <v/>
      </c>
      <c r="M55" s="61" t="str">
        <f t="shared" si="1"/>
        <v/>
      </c>
      <c r="N55" s="61" t="str">
        <f t="shared" si="1"/>
        <v/>
      </c>
      <c r="O55" s="61" t="str">
        <f t="shared" si="1"/>
        <v/>
      </c>
      <c r="P55" s="61" t="str">
        <f t="shared" si="1"/>
        <v/>
      </c>
      <c r="Q55" s="61" t="str">
        <f t="shared" si="1"/>
        <v/>
      </c>
      <c r="R55" s="61" t="str">
        <f t="shared" si="1"/>
        <v/>
      </c>
      <c r="S55" s="61" t="str">
        <f t="shared" si="1"/>
        <v/>
      </c>
      <c r="T55" s="61" t="str">
        <f t="shared" si="1"/>
        <v/>
      </c>
      <c r="U55" s="61" t="str">
        <f t="shared" si="1"/>
        <v/>
      </c>
      <c r="V55" s="61" t="str">
        <f t="shared" si="1"/>
        <v/>
      </c>
      <c r="W55" s="61" t="str">
        <f t="shared" si="1"/>
        <v/>
      </c>
      <c r="X55" s="61" t="str">
        <f t="shared" si="1"/>
        <v/>
      </c>
      <c r="Y55" s="61" t="str">
        <f t="shared" si="1"/>
        <v/>
      </c>
      <c r="Z55" s="61" t="str">
        <f t="shared" si="1"/>
        <v/>
      </c>
      <c r="AA55" s="61" t="str">
        <f t="shared" si="1"/>
        <v/>
      </c>
      <c r="AB55" s="61" t="str">
        <f t="shared" si="1"/>
        <v/>
      </c>
      <c r="AC55" s="61" t="str">
        <f t="shared" si="1"/>
        <v/>
      </c>
      <c r="AD55" s="61" t="str">
        <f t="shared" si="1"/>
        <v/>
      </c>
      <c r="AE55" s="61" t="str">
        <f t="shared" si="1"/>
        <v/>
      </c>
    </row>
    <row r="56" spans="1:31" x14ac:dyDescent="0.3">
      <c r="A56" s="60">
        <v>6</v>
      </c>
      <c r="B56" s="61">
        <f t="shared" si="2"/>
        <v>-7.5303227385421456</v>
      </c>
      <c r="C56" s="61">
        <f t="shared" si="2"/>
        <v>-6.9395788247949746</v>
      </c>
      <c r="D56" s="61" t="str">
        <f t="shared" si="2"/>
        <v/>
      </c>
      <c r="E56" s="61" t="str">
        <f t="shared" si="2"/>
        <v/>
      </c>
      <c r="F56" s="61" t="str">
        <f t="shared" si="2"/>
        <v/>
      </c>
      <c r="G56" s="61" t="str">
        <f t="shared" si="2"/>
        <v/>
      </c>
      <c r="H56" s="61" t="str">
        <f t="shared" si="2"/>
        <v/>
      </c>
      <c r="I56" s="61" t="str">
        <f t="shared" si="2"/>
        <v/>
      </c>
      <c r="J56" s="61" t="str">
        <f t="shared" si="2"/>
        <v/>
      </c>
      <c r="K56" s="61" t="str">
        <f t="shared" si="2"/>
        <v/>
      </c>
      <c r="L56" s="61" t="str">
        <f t="shared" si="2"/>
        <v/>
      </c>
      <c r="M56" s="61" t="str">
        <f t="shared" si="1"/>
        <v/>
      </c>
      <c r="N56" s="61" t="str">
        <f t="shared" si="1"/>
        <v/>
      </c>
      <c r="O56" s="61" t="str">
        <f t="shared" si="1"/>
        <v/>
      </c>
      <c r="P56" s="61" t="str">
        <f t="shared" si="1"/>
        <v/>
      </c>
      <c r="Q56" s="61" t="str">
        <f t="shared" si="1"/>
        <v/>
      </c>
      <c r="R56" s="61" t="str">
        <f t="shared" si="1"/>
        <v/>
      </c>
      <c r="S56" s="61" t="str">
        <f t="shared" si="1"/>
        <v/>
      </c>
      <c r="T56" s="61" t="str">
        <f t="shared" si="1"/>
        <v/>
      </c>
      <c r="U56" s="61" t="str">
        <f t="shared" si="1"/>
        <v/>
      </c>
      <c r="V56" s="61" t="str">
        <f t="shared" si="1"/>
        <v/>
      </c>
      <c r="W56" s="61" t="str">
        <f t="shared" si="1"/>
        <v/>
      </c>
      <c r="X56" s="61" t="str">
        <f t="shared" si="1"/>
        <v/>
      </c>
      <c r="Y56" s="61" t="str">
        <f t="shared" si="1"/>
        <v/>
      </c>
      <c r="Z56" s="61" t="str">
        <f t="shared" si="1"/>
        <v/>
      </c>
      <c r="AA56" s="61" t="str">
        <f t="shared" si="1"/>
        <v/>
      </c>
      <c r="AB56" s="61" t="str">
        <f t="shared" si="1"/>
        <v/>
      </c>
      <c r="AC56" s="61" t="str">
        <f t="shared" si="1"/>
        <v/>
      </c>
      <c r="AD56" s="61" t="str">
        <f t="shared" si="1"/>
        <v/>
      </c>
      <c r="AE56" s="61" t="str">
        <f t="shared" si="1"/>
        <v/>
      </c>
    </row>
    <row r="57" spans="1:31" x14ac:dyDescent="0.3">
      <c r="A57" s="60">
        <v>7</v>
      </c>
      <c r="B57" s="61">
        <f t="shared" si="2"/>
        <v>-7.7235380942230938</v>
      </c>
      <c r="C57" s="61">
        <f t="shared" si="2"/>
        <v>-7.0508561226228101</v>
      </c>
      <c r="D57" s="61" t="str">
        <f t="shared" si="2"/>
        <v/>
      </c>
      <c r="E57" s="61" t="str">
        <f t="shared" si="2"/>
        <v/>
      </c>
      <c r="F57" s="61" t="str">
        <f t="shared" si="2"/>
        <v/>
      </c>
      <c r="G57" s="61" t="str">
        <f t="shared" si="2"/>
        <v/>
      </c>
      <c r="H57" s="61" t="str">
        <f t="shared" si="2"/>
        <v/>
      </c>
      <c r="I57" s="61" t="str">
        <f t="shared" si="2"/>
        <v/>
      </c>
      <c r="J57" s="61" t="str">
        <f t="shared" si="2"/>
        <v/>
      </c>
      <c r="K57" s="61" t="str">
        <f t="shared" si="2"/>
        <v/>
      </c>
      <c r="L57" s="61" t="str">
        <f t="shared" si="2"/>
        <v/>
      </c>
      <c r="M57" s="61" t="str">
        <f t="shared" si="1"/>
        <v/>
      </c>
      <c r="N57" s="61" t="str">
        <f t="shared" si="1"/>
        <v/>
      </c>
      <c r="O57" s="61" t="str">
        <f t="shared" si="1"/>
        <v/>
      </c>
      <c r="P57" s="61" t="str">
        <f t="shared" si="1"/>
        <v/>
      </c>
      <c r="Q57" s="61" t="str">
        <f t="shared" si="1"/>
        <v/>
      </c>
      <c r="R57" s="61" t="str">
        <f t="shared" si="1"/>
        <v/>
      </c>
      <c r="S57" s="61" t="str">
        <f t="shared" si="1"/>
        <v/>
      </c>
      <c r="T57" s="61" t="str">
        <f t="shared" si="1"/>
        <v/>
      </c>
      <c r="U57" s="61" t="str">
        <f t="shared" si="1"/>
        <v/>
      </c>
      <c r="V57" s="61" t="str">
        <f t="shared" si="1"/>
        <v/>
      </c>
      <c r="W57" s="61" t="str">
        <f t="shared" si="1"/>
        <v/>
      </c>
      <c r="X57" s="61" t="str">
        <f t="shared" si="1"/>
        <v/>
      </c>
      <c r="Y57" s="61" t="str">
        <f t="shared" si="1"/>
        <v/>
      </c>
      <c r="Z57" s="61" t="str">
        <f t="shared" si="1"/>
        <v/>
      </c>
      <c r="AA57" s="61" t="str">
        <f t="shared" si="1"/>
        <v/>
      </c>
      <c r="AB57" s="61" t="str">
        <f t="shared" si="1"/>
        <v/>
      </c>
      <c r="AC57" s="61" t="str">
        <f t="shared" si="1"/>
        <v/>
      </c>
      <c r="AD57" s="61" t="str">
        <f t="shared" si="1"/>
        <v/>
      </c>
      <c r="AE57" s="61" t="str">
        <f t="shared" si="1"/>
        <v/>
      </c>
    </row>
    <row r="58" spans="1:31" x14ac:dyDescent="0.3">
      <c r="A58" s="60">
        <v>8</v>
      </c>
      <c r="B58" s="61" t="str">
        <f t="shared" si="2"/>
        <v/>
      </c>
      <c r="C58" s="61" t="str">
        <f t="shared" si="2"/>
        <v/>
      </c>
      <c r="D58" s="61" t="str">
        <f t="shared" si="2"/>
        <v/>
      </c>
      <c r="E58" s="61" t="str">
        <f t="shared" si="2"/>
        <v/>
      </c>
      <c r="F58" s="61" t="str">
        <f t="shared" si="2"/>
        <v/>
      </c>
      <c r="G58" s="61" t="str">
        <f t="shared" si="2"/>
        <v/>
      </c>
      <c r="H58" s="61" t="str">
        <f t="shared" si="2"/>
        <v/>
      </c>
      <c r="I58" s="61" t="str">
        <f t="shared" si="2"/>
        <v/>
      </c>
      <c r="J58" s="61" t="str">
        <f t="shared" si="2"/>
        <v/>
      </c>
      <c r="K58" s="61" t="str">
        <f t="shared" si="2"/>
        <v/>
      </c>
      <c r="L58" s="61" t="str">
        <f t="shared" si="2"/>
        <v/>
      </c>
      <c r="M58" s="61" t="str">
        <f t="shared" si="1"/>
        <v/>
      </c>
      <c r="N58" s="61" t="str">
        <f t="shared" si="1"/>
        <v/>
      </c>
      <c r="O58" s="61" t="str">
        <f t="shared" si="1"/>
        <v/>
      </c>
      <c r="P58" s="61" t="str">
        <f t="shared" si="1"/>
        <v/>
      </c>
      <c r="Q58" s="61" t="str">
        <f t="shared" si="1"/>
        <v/>
      </c>
      <c r="R58" s="61" t="str">
        <f t="shared" si="1"/>
        <v/>
      </c>
      <c r="S58" s="61" t="str">
        <f t="shared" si="1"/>
        <v/>
      </c>
      <c r="T58" s="61" t="str">
        <f t="shared" si="1"/>
        <v/>
      </c>
      <c r="U58" s="61" t="str">
        <f t="shared" si="1"/>
        <v/>
      </c>
      <c r="V58" s="61" t="str">
        <f t="shared" si="1"/>
        <v/>
      </c>
      <c r="W58" s="61" t="str">
        <f t="shared" si="1"/>
        <v/>
      </c>
      <c r="X58" s="61" t="str">
        <f t="shared" si="1"/>
        <v/>
      </c>
      <c r="Y58" s="61" t="str">
        <f t="shared" si="1"/>
        <v/>
      </c>
      <c r="Z58" s="61" t="str">
        <f t="shared" si="1"/>
        <v/>
      </c>
      <c r="AA58" s="61" t="str">
        <f t="shared" si="1"/>
        <v/>
      </c>
      <c r="AB58" s="61" t="str">
        <f t="shared" si="1"/>
        <v/>
      </c>
      <c r="AC58" s="61" t="str">
        <f t="shared" si="1"/>
        <v/>
      </c>
      <c r="AD58" s="61" t="str">
        <f t="shared" si="1"/>
        <v/>
      </c>
      <c r="AE58" s="61" t="str">
        <f t="shared" si="1"/>
        <v/>
      </c>
    </row>
    <row r="59" spans="1:31" x14ac:dyDescent="0.3">
      <c r="A59" s="60">
        <v>9</v>
      </c>
      <c r="B59" s="61" t="str">
        <f t="shared" si="2"/>
        <v/>
      </c>
      <c r="C59" s="61" t="str">
        <f t="shared" si="2"/>
        <v/>
      </c>
      <c r="D59" s="61" t="str">
        <f t="shared" si="2"/>
        <v/>
      </c>
      <c r="E59" s="61" t="str">
        <f t="shared" si="2"/>
        <v/>
      </c>
      <c r="F59" s="61" t="str">
        <f t="shared" si="2"/>
        <v/>
      </c>
      <c r="G59" s="61" t="str">
        <f t="shared" si="2"/>
        <v/>
      </c>
      <c r="H59" s="61" t="str">
        <f t="shared" si="2"/>
        <v/>
      </c>
      <c r="I59" s="61" t="str">
        <f t="shared" si="2"/>
        <v/>
      </c>
      <c r="J59" s="61" t="str">
        <f t="shared" si="2"/>
        <v/>
      </c>
      <c r="K59" s="61" t="str">
        <f t="shared" si="2"/>
        <v/>
      </c>
      <c r="L59" s="61" t="str">
        <f t="shared" si="2"/>
        <v/>
      </c>
      <c r="M59" s="61" t="str">
        <f t="shared" si="1"/>
        <v/>
      </c>
      <c r="N59" s="61" t="str">
        <f t="shared" si="1"/>
        <v/>
      </c>
      <c r="O59" s="61" t="str">
        <f t="shared" si="1"/>
        <v/>
      </c>
      <c r="P59" s="61" t="str">
        <f t="shared" si="1"/>
        <v/>
      </c>
      <c r="Q59" s="61" t="str">
        <f t="shared" si="1"/>
        <v/>
      </c>
      <c r="R59" s="61" t="str">
        <f t="shared" si="1"/>
        <v/>
      </c>
      <c r="S59" s="61" t="str">
        <f t="shared" si="1"/>
        <v/>
      </c>
      <c r="T59" s="61" t="str">
        <f t="shared" si="1"/>
        <v/>
      </c>
      <c r="U59" s="61" t="str">
        <f t="shared" si="1"/>
        <v/>
      </c>
      <c r="V59" s="61" t="str">
        <f t="shared" si="1"/>
        <v/>
      </c>
      <c r="W59" s="61" t="str">
        <f t="shared" si="1"/>
        <v/>
      </c>
      <c r="X59" s="61" t="str">
        <f t="shared" si="1"/>
        <v/>
      </c>
      <c r="Y59" s="61" t="str">
        <f t="shared" si="1"/>
        <v/>
      </c>
      <c r="Z59" s="61" t="str">
        <f t="shared" si="1"/>
        <v/>
      </c>
      <c r="AA59" s="61" t="str">
        <f t="shared" si="1"/>
        <v/>
      </c>
      <c r="AB59" s="61" t="str">
        <f t="shared" si="1"/>
        <v/>
      </c>
      <c r="AC59" s="61" t="str">
        <f t="shared" si="1"/>
        <v/>
      </c>
      <c r="AD59" s="61" t="str">
        <f t="shared" si="1"/>
        <v/>
      </c>
      <c r="AE59" s="61" t="str">
        <f t="shared" si="1"/>
        <v/>
      </c>
    </row>
    <row r="60" spans="1:31" x14ac:dyDescent="0.3">
      <c r="A60" s="60">
        <v>10</v>
      </c>
      <c r="B60" s="61" t="str">
        <f t="shared" si="2"/>
        <v/>
      </c>
      <c r="C60" s="61" t="str">
        <f t="shared" si="2"/>
        <v/>
      </c>
      <c r="D60" s="61" t="str">
        <f t="shared" si="2"/>
        <v/>
      </c>
      <c r="E60" s="61" t="str">
        <f t="shared" si="2"/>
        <v/>
      </c>
      <c r="F60" s="61" t="str">
        <f t="shared" si="2"/>
        <v/>
      </c>
      <c r="G60" s="61" t="str">
        <f t="shared" si="2"/>
        <v/>
      </c>
      <c r="H60" s="61" t="str">
        <f t="shared" si="2"/>
        <v/>
      </c>
      <c r="I60" s="61" t="str">
        <f t="shared" si="2"/>
        <v/>
      </c>
      <c r="J60" s="61" t="str">
        <f t="shared" si="2"/>
        <v/>
      </c>
      <c r="K60" s="61" t="str">
        <f t="shared" si="2"/>
        <v/>
      </c>
      <c r="L60" s="61" t="str">
        <f t="shared" si="2"/>
        <v/>
      </c>
      <c r="M60" s="61" t="str">
        <f t="shared" si="1"/>
        <v/>
      </c>
      <c r="N60" s="61" t="str">
        <f t="shared" si="1"/>
        <v/>
      </c>
      <c r="O60" s="61" t="str">
        <f t="shared" si="1"/>
        <v/>
      </c>
      <c r="P60" s="61" t="str">
        <f t="shared" si="1"/>
        <v/>
      </c>
      <c r="Q60" s="61" t="str">
        <f t="shared" si="1"/>
        <v/>
      </c>
      <c r="R60" s="61" t="str">
        <f t="shared" si="1"/>
        <v/>
      </c>
      <c r="S60" s="61" t="str">
        <f t="shared" si="1"/>
        <v/>
      </c>
      <c r="T60" s="61" t="str">
        <f t="shared" si="1"/>
        <v/>
      </c>
      <c r="U60" s="61" t="str">
        <f t="shared" si="1"/>
        <v/>
      </c>
      <c r="V60" s="61" t="str">
        <f t="shared" si="1"/>
        <v/>
      </c>
      <c r="W60" s="61" t="str">
        <f t="shared" si="1"/>
        <v/>
      </c>
      <c r="X60" s="61" t="str">
        <f t="shared" si="1"/>
        <v/>
      </c>
      <c r="Y60" s="61" t="str">
        <f t="shared" si="1"/>
        <v/>
      </c>
      <c r="Z60" s="61" t="str">
        <f t="shared" si="1"/>
        <v/>
      </c>
      <c r="AA60" s="61" t="str">
        <f t="shared" si="1"/>
        <v/>
      </c>
      <c r="AB60" s="61" t="str">
        <f t="shared" si="1"/>
        <v/>
      </c>
      <c r="AC60" s="61" t="str">
        <f t="shared" si="1"/>
        <v/>
      </c>
      <c r="AD60" s="61" t="str">
        <f t="shared" si="1"/>
        <v/>
      </c>
      <c r="AE60" s="61" t="str">
        <f t="shared" si="1"/>
        <v/>
      </c>
    </row>
    <row r="61" spans="1:31" x14ac:dyDescent="0.3">
      <c r="A61" s="60">
        <v>11</v>
      </c>
      <c r="B61" s="61" t="str">
        <f t="shared" si="2"/>
        <v/>
      </c>
      <c r="C61" s="61" t="str">
        <f t="shared" si="2"/>
        <v/>
      </c>
      <c r="D61" s="61" t="str">
        <f t="shared" si="2"/>
        <v/>
      </c>
      <c r="E61" s="61" t="str">
        <f t="shared" si="2"/>
        <v/>
      </c>
      <c r="F61" s="61" t="str">
        <f t="shared" si="2"/>
        <v/>
      </c>
      <c r="G61" s="61" t="str">
        <f t="shared" si="2"/>
        <v/>
      </c>
      <c r="H61" s="61" t="str">
        <f t="shared" si="2"/>
        <v/>
      </c>
      <c r="I61" s="61" t="str">
        <f t="shared" si="2"/>
        <v/>
      </c>
      <c r="J61" s="61" t="str">
        <f t="shared" si="2"/>
        <v/>
      </c>
      <c r="K61" s="61" t="str">
        <f t="shared" si="2"/>
        <v/>
      </c>
      <c r="L61" s="61" t="str">
        <f t="shared" si="2"/>
        <v/>
      </c>
      <c r="M61" s="61" t="str">
        <f t="shared" si="1"/>
        <v/>
      </c>
      <c r="N61" s="61" t="str">
        <f t="shared" si="1"/>
        <v/>
      </c>
      <c r="O61" s="61" t="str">
        <f t="shared" si="1"/>
        <v/>
      </c>
      <c r="P61" s="61" t="str">
        <f t="shared" si="1"/>
        <v/>
      </c>
      <c r="Q61" s="61" t="str">
        <f t="shared" si="1"/>
        <v/>
      </c>
      <c r="R61" s="61" t="str">
        <f t="shared" si="1"/>
        <v/>
      </c>
      <c r="S61" s="61" t="str">
        <f t="shared" si="1"/>
        <v/>
      </c>
      <c r="T61" s="61" t="str">
        <f t="shared" si="1"/>
        <v/>
      </c>
      <c r="U61" s="61" t="str">
        <f t="shared" si="1"/>
        <v/>
      </c>
      <c r="V61" s="61" t="str">
        <f t="shared" si="1"/>
        <v/>
      </c>
      <c r="W61" s="61" t="str">
        <f t="shared" si="1"/>
        <v/>
      </c>
      <c r="X61" s="61" t="str">
        <f t="shared" si="1"/>
        <v/>
      </c>
      <c r="Y61" s="61" t="str">
        <f t="shared" si="1"/>
        <v/>
      </c>
      <c r="Z61" s="61" t="str">
        <f t="shared" si="1"/>
        <v/>
      </c>
      <c r="AA61" s="61" t="str">
        <f t="shared" si="1"/>
        <v/>
      </c>
      <c r="AB61" s="61" t="str">
        <f t="shared" si="1"/>
        <v/>
      </c>
      <c r="AC61" s="61" t="str">
        <f t="shared" si="1"/>
        <v/>
      </c>
      <c r="AD61" s="61" t="str">
        <f t="shared" si="1"/>
        <v/>
      </c>
      <c r="AE61" s="61" t="str">
        <f t="shared" si="1"/>
        <v/>
      </c>
    </row>
    <row r="62" spans="1:31" x14ac:dyDescent="0.3">
      <c r="A62" s="60">
        <v>12</v>
      </c>
      <c r="B62" s="61" t="str">
        <f t="shared" si="2"/>
        <v/>
      </c>
      <c r="C62" s="61" t="str">
        <f t="shared" si="2"/>
        <v/>
      </c>
      <c r="D62" s="61" t="str">
        <f t="shared" si="2"/>
        <v/>
      </c>
      <c r="E62" s="61" t="str">
        <f t="shared" si="2"/>
        <v/>
      </c>
      <c r="F62" s="61" t="str">
        <f t="shared" si="2"/>
        <v/>
      </c>
      <c r="G62" s="61" t="str">
        <f t="shared" si="2"/>
        <v/>
      </c>
      <c r="H62" s="61" t="str">
        <f t="shared" si="2"/>
        <v/>
      </c>
      <c r="I62" s="61" t="str">
        <f t="shared" si="2"/>
        <v/>
      </c>
      <c r="J62" s="61" t="str">
        <f t="shared" si="2"/>
        <v/>
      </c>
      <c r="K62" s="61" t="str">
        <f t="shared" si="2"/>
        <v/>
      </c>
      <c r="L62" s="61" t="str">
        <f t="shared" si="2"/>
        <v/>
      </c>
      <c r="M62" s="61" t="str">
        <f t="shared" si="1"/>
        <v/>
      </c>
      <c r="N62" s="61" t="str">
        <f t="shared" si="1"/>
        <v/>
      </c>
      <c r="O62" s="61" t="str">
        <f t="shared" si="1"/>
        <v/>
      </c>
      <c r="P62" s="61" t="str">
        <f t="shared" si="1"/>
        <v/>
      </c>
      <c r="Q62" s="61" t="str">
        <f t="shared" si="1"/>
        <v/>
      </c>
      <c r="R62" s="61" t="str">
        <f t="shared" si="1"/>
        <v/>
      </c>
      <c r="S62" s="61" t="str">
        <f t="shared" si="1"/>
        <v/>
      </c>
      <c r="T62" s="61" t="str">
        <f t="shared" si="1"/>
        <v/>
      </c>
      <c r="U62" s="61" t="str">
        <f t="shared" si="1"/>
        <v/>
      </c>
      <c r="V62" s="61" t="str">
        <f t="shared" si="1"/>
        <v/>
      </c>
      <c r="W62" s="61" t="str">
        <f t="shared" si="1"/>
        <v/>
      </c>
      <c r="X62" s="61" t="str">
        <f t="shared" si="1"/>
        <v/>
      </c>
      <c r="Y62" s="61" t="str">
        <f t="shared" si="1"/>
        <v/>
      </c>
      <c r="Z62" s="61" t="str">
        <f t="shared" si="1"/>
        <v/>
      </c>
      <c r="AA62" s="61" t="str">
        <f t="shared" si="1"/>
        <v/>
      </c>
      <c r="AB62" s="61" t="str">
        <f t="shared" si="1"/>
        <v/>
      </c>
      <c r="AC62" s="61" t="str">
        <f t="shared" si="1"/>
        <v/>
      </c>
      <c r="AD62" s="61" t="str">
        <f t="shared" si="1"/>
        <v/>
      </c>
      <c r="AE62" s="61" t="str">
        <f t="shared" si="1"/>
        <v/>
      </c>
    </row>
    <row r="63" spans="1:31" x14ac:dyDescent="0.3">
      <c r="A63" s="60">
        <v>13</v>
      </c>
      <c r="B63" s="61" t="str">
        <f t="shared" si="2"/>
        <v/>
      </c>
      <c r="C63" s="61" t="str">
        <f t="shared" si="2"/>
        <v/>
      </c>
      <c r="D63" s="61" t="str">
        <f t="shared" si="2"/>
        <v/>
      </c>
      <c r="E63" s="61" t="str">
        <f t="shared" si="2"/>
        <v/>
      </c>
      <c r="F63" s="61" t="str">
        <f t="shared" si="2"/>
        <v/>
      </c>
      <c r="G63" s="61" t="str">
        <f t="shared" si="2"/>
        <v/>
      </c>
      <c r="H63" s="61" t="str">
        <f t="shared" si="2"/>
        <v/>
      </c>
      <c r="I63" s="61" t="str">
        <f t="shared" si="2"/>
        <v/>
      </c>
      <c r="J63" s="61" t="str">
        <f t="shared" si="2"/>
        <v/>
      </c>
      <c r="K63" s="61" t="str">
        <f t="shared" si="2"/>
        <v/>
      </c>
      <c r="L63" s="61" t="str">
        <f t="shared" si="2"/>
        <v/>
      </c>
      <c r="M63" s="61" t="str">
        <f t="shared" si="1"/>
        <v/>
      </c>
      <c r="N63" s="61" t="str">
        <f t="shared" si="1"/>
        <v/>
      </c>
      <c r="O63" s="61" t="str">
        <f t="shared" si="1"/>
        <v/>
      </c>
      <c r="P63" s="61" t="str">
        <f t="shared" si="1"/>
        <v/>
      </c>
      <c r="Q63" s="61" t="str">
        <f t="shared" si="1"/>
        <v/>
      </c>
      <c r="R63" s="61" t="str">
        <f t="shared" si="1"/>
        <v/>
      </c>
      <c r="S63" s="61" t="str">
        <f t="shared" si="1"/>
        <v/>
      </c>
      <c r="T63" s="61" t="str">
        <f t="shared" si="1"/>
        <v/>
      </c>
      <c r="U63" s="61" t="str">
        <f t="shared" si="1"/>
        <v/>
      </c>
      <c r="V63" s="61" t="str">
        <f t="shared" si="1"/>
        <v/>
      </c>
      <c r="W63" s="61" t="str">
        <f t="shared" si="1"/>
        <v/>
      </c>
      <c r="X63" s="61" t="str">
        <f t="shared" si="1"/>
        <v/>
      </c>
      <c r="Y63" s="61" t="str">
        <f t="shared" si="1"/>
        <v/>
      </c>
      <c r="Z63" s="61" t="str">
        <f t="shared" si="1"/>
        <v/>
      </c>
      <c r="AA63" s="61" t="str">
        <f t="shared" si="1"/>
        <v/>
      </c>
      <c r="AB63" s="61" t="str">
        <f t="shared" si="1"/>
        <v/>
      </c>
      <c r="AC63" s="61" t="str">
        <f t="shared" si="1"/>
        <v/>
      </c>
      <c r="AD63" s="61" t="str">
        <f t="shared" ref="AD63:AE63" si="3">IF(AD15&gt;0,LN(AD15),"")</f>
        <v/>
      </c>
      <c r="AE63" s="61" t="str">
        <f t="shared" si="3"/>
        <v/>
      </c>
    </row>
    <row r="64" spans="1:31" x14ac:dyDescent="0.3">
      <c r="A64" s="60">
        <v>14</v>
      </c>
      <c r="B64" s="61" t="str">
        <f t="shared" si="2"/>
        <v/>
      </c>
      <c r="C64" s="61" t="str">
        <f t="shared" si="2"/>
        <v/>
      </c>
      <c r="D64" s="61" t="str">
        <f t="shared" si="2"/>
        <v/>
      </c>
      <c r="E64" s="61" t="str">
        <f t="shared" si="2"/>
        <v/>
      </c>
      <c r="F64" s="61" t="str">
        <f t="shared" si="2"/>
        <v/>
      </c>
      <c r="G64" s="61" t="str">
        <f t="shared" si="2"/>
        <v/>
      </c>
      <c r="H64" s="61" t="str">
        <f t="shared" si="2"/>
        <v/>
      </c>
      <c r="I64" s="61" t="str">
        <f t="shared" si="2"/>
        <v/>
      </c>
      <c r="J64" s="61" t="str">
        <f t="shared" si="2"/>
        <v/>
      </c>
      <c r="K64" s="61" t="str">
        <f t="shared" si="2"/>
        <v/>
      </c>
      <c r="L64" s="61" t="str">
        <f t="shared" si="2"/>
        <v/>
      </c>
      <c r="M64" s="61" t="str">
        <f t="shared" si="2"/>
        <v/>
      </c>
      <c r="N64" s="61" t="str">
        <f t="shared" si="2"/>
        <v/>
      </c>
      <c r="O64" s="61" t="str">
        <f t="shared" si="2"/>
        <v/>
      </c>
      <c r="P64" s="61" t="str">
        <f t="shared" si="2"/>
        <v/>
      </c>
      <c r="Q64" s="61" t="str">
        <f t="shared" si="2"/>
        <v/>
      </c>
      <c r="R64" s="61" t="str">
        <f t="shared" ref="R64:AE67" si="4">IF(R16&gt;0,LN(R16),"")</f>
        <v/>
      </c>
      <c r="S64" s="61" t="str">
        <f t="shared" si="4"/>
        <v/>
      </c>
      <c r="T64" s="61" t="str">
        <f t="shared" si="4"/>
        <v/>
      </c>
      <c r="U64" s="61" t="str">
        <f t="shared" si="4"/>
        <v/>
      </c>
      <c r="V64" s="61" t="str">
        <f t="shared" si="4"/>
        <v/>
      </c>
      <c r="W64" s="61" t="str">
        <f t="shared" si="4"/>
        <v/>
      </c>
      <c r="X64" s="61" t="str">
        <f t="shared" si="4"/>
        <v/>
      </c>
      <c r="Y64" s="61" t="str">
        <f t="shared" si="4"/>
        <v/>
      </c>
      <c r="Z64" s="61" t="str">
        <f t="shared" si="4"/>
        <v/>
      </c>
      <c r="AA64" s="61" t="str">
        <f t="shared" si="4"/>
        <v/>
      </c>
      <c r="AB64" s="61" t="str">
        <f t="shared" si="4"/>
        <v/>
      </c>
      <c r="AC64" s="61" t="str">
        <f t="shared" si="4"/>
        <v/>
      </c>
      <c r="AD64" s="61" t="str">
        <f t="shared" si="4"/>
        <v/>
      </c>
      <c r="AE64" s="61" t="str">
        <f t="shared" si="4"/>
        <v/>
      </c>
    </row>
    <row r="65" spans="1:31" x14ac:dyDescent="0.3">
      <c r="A65" s="60">
        <v>15</v>
      </c>
      <c r="B65" s="61" t="str">
        <f t="shared" si="2"/>
        <v/>
      </c>
      <c r="C65" s="61" t="str">
        <f t="shared" si="2"/>
        <v/>
      </c>
      <c r="D65" s="61" t="str">
        <f t="shared" si="2"/>
        <v/>
      </c>
      <c r="E65" s="61" t="str">
        <f t="shared" si="2"/>
        <v/>
      </c>
      <c r="F65" s="61" t="str">
        <f t="shared" si="2"/>
        <v/>
      </c>
      <c r="G65" s="61" t="str">
        <f t="shared" si="2"/>
        <v/>
      </c>
      <c r="H65" s="61" t="str">
        <f t="shared" si="2"/>
        <v/>
      </c>
      <c r="I65" s="61" t="str">
        <f t="shared" si="2"/>
        <v/>
      </c>
      <c r="J65" s="61" t="str">
        <f t="shared" si="2"/>
        <v/>
      </c>
      <c r="K65" s="61" t="str">
        <f t="shared" si="2"/>
        <v/>
      </c>
      <c r="L65" s="61" t="str">
        <f t="shared" si="2"/>
        <v/>
      </c>
      <c r="M65" s="61" t="str">
        <f t="shared" si="2"/>
        <v/>
      </c>
      <c r="N65" s="61" t="str">
        <f t="shared" si="2"/>
        <v/>
      </c>
      <c r="O65" s="61" t="str">
        <f t="shared" si="2"/>
        <v/>
      </c>
      <c r="P65" s="61" t="str">
        <f t="shared" si="2"/>
        <v/>
      </c>
      <c r="Q65" s="61" t="str">
        <f t="shared" si="2"/>
        <v/>
      </c>
      <c r="R65" s="61" t="str">
        <f t="shared" si="4"/>
        <v/>
      </c>
      <c r="S65" s="61" t="str">
        <f t="shared" si="4"/>
        <v/>
      </c>
      <c r="T65" s="61" t="str">
        <f t="shared" si="4"/>
        <v/>
      </c>
      <c r="U65" s="61" t="str">
        <f t="shared" si="4"/>
        <v/>
      </c>
      <c r="V65" s="61" t="str">
        <f t="shared" si="4"/>
        <v/>
      </c>
      <c r="W65" s="61" t="str">
        <f t="shared" si="4"/>
        <v/>
      </c>
      <c r="X65" s="61" t="str">
        <f t="shared" si="4"/>
        <v/>
      </c>
      <c r="Y65" s="61" t="str">
        <f t="shared" si="4"/>
        <v/>
      </c>
      <c r="Z65" s="61" t="str">
        <f t="shared" si="4"/>
        <v/>
      </c>
      <c r="AA65" s="61" t="str">
        <f t="shared" si="4"/>
        <v/>
      </c>
      <c r="AB65" s="61" t="str">
        <f t="shared" si="4"/>
        <v/>
      </c>
      <c r="AC65" s="61" t="str">
        <f t="shared" si="4"/>
        <v/>
      </c>
      <c r="AD65" s="61" t="str">
        <f t="shared" si="4"/>
        <v/>
      </c>
      <c r="AE65" s="61" t="str">
        <f t="shared" si="4"/>
        <v/>
      </c>
    </row>
    <row r="66" spans="1:31" x14ac:dyDescent="0.3">
      <c r="A66" s="60">
        <v>16</v>
      </c>
      <c r="B66" s="61" t="str">
        <f t="shared" si="2"/>
        <v/>
      </c>
      <c r="C66" s="61" t="str">
        <f t="shared" si="2"/>
        <v/>
      </c>
      <c r="D66" s="61" t="str">
        <f t="shared" si="2"/>
        <v/>
      </c>
      <c r="E66" s="61" t="str">
        <f t="shared" si="2"/>
        <v/>
      </c>
      <c r="F66" s="61" t="str">
        <f t="shared" si="2"/>
        <v/>
      </c>
      <c r="G66" s="61" t="str">
        <f t="shared" si="2"/>
        <v/>
      </c>
      <c r="H66" s="61" t="str">
        <f t="shared" si="2"/>
        <v/>
      </c>
      <c r="I66" s="61" t="str">
        <f t="shared" si="2"/>
        <v/>
      </c>
      <c r="J66" s="61" t="str">
        <f t="shared" si="2"/>
        <v/>
      </c>
      <c r="K66" s="61" t="str">
        <f t="shared" si="2"/>
        <v/>
      </c>
      <c r="L66" s="61" t="str">
        <f t="shared" si="2"/>
        <v/>
      </c>
      <c r="M66" s="61" t="str">
        <f t="shared" si="2"/>
        <v/>
      </c>
      <c r="N66" s="61" t="str">
        <f t="shared" si="2"/>
        <v/>
      </c>
      <c r="O66" s="61" t="str">
        <f t="shared" si="2"/>
        <v/>
      </c>
      <c r="P66" s="61" t="str">
        <f t="shared" si="2"/>
        <v/>
      </c>
      <c r="Q66" s="61" t="str">
        <f t="shared" si="2"/>
        <v/>
      </c>
      <c r="R66" s="61" t="str">
        <f t="shared" si="4"/>
        <v/>
      </c>
      <c r="S66" s="61" t="str">
        <f t="shared" si="4"/>
        <v/>
      </c>
      <c r="T66" s="61" t="str">
        <f t="shared" si="4"/>
        <v/>
      </c>
      <c r="U66" s="61" t="str">
        <f t="shared" si="4"/>
        <v/>
      </c>
      <c r="V66" s="61" t="str">
        <f t="shared" si="4"/>
        <v/>
      </c>
      <c r="W66" s="61" t="str">
        <f t="shared" si="4"/>
        <v/>
      </c>
      <c r="X66" s="61" t="str">
        <f t="shared" si="4"/>
        <v/>
      </c>
      <c r="Y66" s="61" t="str">
        <f t="shared" si="4"/>
        <v/>
      </c>
      <c r="Z66" s="61" t="str">
        <f t="shared" si="4"/>
        <v/>
      </c>
      <c r="AA66" s="61" t="str">
        <f t="shared" si="4"/>
        <v/>
      </c>
      <c r="AB66" s="61" t="str">
        <f t="shared" si="4"/>
        <v/>
      </c>
      <c r="AC66" s="61" t="str">
        <f t="shared" si="4"/>
        <v/>
      </c>
      <c r="AD66" s="61" t="str">
        <f t="shared" si="4"/>
        <v/>
      </c>
      <c r="AE66" s="61" t="str">
        <f t="shared" si="4"/>
        <v/>
      </c>
    </row>
    <row r="67" spans="1:31" x14ac:dyDescent="0.3">
      <c r="A67" s="60">
        <v>17</v>
      </c>
      <c r="B67" s="61" t="str">
        <f t="shared" si="2"/>
        <v/>
      </c>
      <c r="C67" s="61" t="str">
        <f t="shared" si="2"/>
        <v/>
      </c>
      <c r="D67" s="61" t="str">
        <f t="shared" si="2"/>
        <v/>
      </c>
      <c r="E67" s="61" t="str">
        <f t="shared" si="2"/>
        <v/>
      </c>
      <c r="F67" s="61" t="str">
        <f t="shared" si="2"/>
        <v/>
      </c>
      <c r="G67" s="61" t="str">
        <f t="shared" si="2"/>
        <v/>
      </c>
      <c r="H67" s="61" t="str">
        <f t="shared" si="2"/>
        <v/>
      </c>
      <c r="I67" s="61" t="str">
        <f t="shared" si="2"/>
        <v/>
      </c>
      <c r="J67" s="61" t="str">
        <f t="shared" si="2"/>
        <v/>
      </c>
      <c r="K67" s="61" t="str">
        <f t="shared" si="2"/>
        <v/>
      </c>
      <c r="L67" s="61" t="str">
        <f t="shared" si="2"/>
        <v/>
      </c>
      <c r="M67" s="61" t="str">
        <f t="shared" si="2"/>
        <v/>
      </c>
      <c r="N67" s="61" t="str">
        <f t="shared" si="2"/>
        <v/>
      </c>
      <c r="O67" s="61" t="str">
        <f t="shared" si="2"/>
        <v/>
      </c>
      <c r="P67" s="61" t="str">
        <f t="shared" si="2"/>
        <v/>
      </c>
      <c r="Q67" s="61" t="str">
        <f t="shared" si="2"/>
        <v/>
      </c>
      <c r="R67" s="61" t="str">
        <f t="shared" si="4"/>
        <v/>
      </c>
      <c r="S67" s="61" t="str">
        <f t="shared" si="4"/>
        <v/>
      </c>
      <c r="T67" s="61" t="str">
        <f t="shared" si="4"/>
        <v/>
      </c>
      <c r="U67" s="61" t="str">
        <f t="shared" si="4"/>
        <v/>
      </c>
      <c r="V67" s="61" t="str">
        <f t="shared" si="4"/>
        <v/>
      </c>
      <c r="W67" s="61" t="str">
        <f t="shared" si="4"/>
        <v/>
      </c>
      <c r="X67" s="61" t="str">
        <f t="shared" si="4"/>
        <v/>
      </c>
      <c r="Y67" s="61" t="str">
        <f t="shared" si="4"/>
        <v/>
      </c>
      <c r="Z67" s="61" t="str">
        <f t="shared" si="4"/>
        <v/>
      </c>
      <c r="AA67" s="61" t="str">
        <f t="shared" si="4"/>
        <v/>
      </c>
      <c r="AB67" s="61" t="str">
        <f t="shared" si="4"/>
        <v/>
      </c>
      <c r="AC67" s="61" t="str">
        <f t="shared" si="4"/>
        <v/>
      </c>
      <c r="AD67" s="61" t="str">
        <f t="shared" si="4"/>
        <v/>
      </c>
      <c r="AE67" s="61" t="str">
        <f t="shared" si="4"/>
        <v/>
      </c>
    </row>
    <row r="68" spans="1:31" x14ac:dyDescent="0.3">
      <c r="A68" s="60">
        <v>18</v>
      </c>
      <c r="B68" s="61" t="str">
        <f t="shared" ref="B68:AE76" si="5">IF(B20&gt;0,LN(B20),"")</f>
        <v/>
      </c>
      <c r="C68" s="61" t="str">
        <f t="shared" si="5"/>
        <v/>
      </c>
      <c r="D68" s="61" t="str">
        <f t="shared" si="5"/>
        <v/>
      </c>
      <c r="E68" s="61" t="str">
        <f t="shared" si="5"/>
        <v/>
      </c>
      <c r="F68" s="61" t="str">
        <f t="shared" si="5"/>
        <v/>
      </c>
      <c r="G68" s="61" t="str">
        <f t="shared" si="5"/>
        <v/>
      </c>
      <c r="H68" s="61" t="str">
        <f t="shared" si="5"/>
        <v/>
      </c>
      <c r="I68" s="61" t="str">
        <f t="shared" si="5"/>
        <v/>
      </c>
      <c r="J68" s="61" t="str">
        <f t="shared" si="5"/>
        <v/>
      </c>
      <c r="K68" s="61" t="str">
        <f t="shared" si="5"/>
        <v/>
      </c>
      <c r="L68" s="61" t="str">
        <f t="shared" si="5"/>
        <v/>
      </c>
      <c r="M68" s="61" t="str">
        <f t="shared" si="5"/>
        <v/>
      </c>
      <c r="N68" s="61" t="str">
        <f t="shared" si="5"/>
        <v/>
      </c>
      <c r="O68" s="61" t="str">
        <f t="shared" si="5"/>
        <v/>
      </c>
      <c r="P68" s="61" t="str">
        <f t="shared" si="5"/>
        <v/>
      </c>
      <c r="Q68" s="61" t="str">
        <f t="shared" si="5"/>
        <v/>
      </c>
      <c r="R68" s="61" t="str">
        <f t="shared" si="5"/>
        <v/>
      </c>
      <c r="S68" s="61" t="str">
        <f t="shared" si="5"/>
        <v/>
      </c>
      <c r="T68" s="61" t="str">
        <f t="shared" si="5"/>
        <v/>
      </c>
      <c r="U68" s="61" t="str">
        <f t="shared" si="5"/>
        <v/>
      </c>
      <c r="V68" s="61" t="str">
        <f t="shared" si="5"/>
        <v/>
      </c>
      <c r="W68" s="61" t="str">
        <f t="shared" si="5"/>
        <v/>
      </c>
      <c r="X68" s="61" t="str">
        <f t="shared" si="5"/>
        <v/>
      </c>
      <c r="Y68" s="61" t="str">
        <f t="shared" si="5"/>
        <v/>
      </c>
      <c r="Z68" s="61" t="str">
        <f t="shared" si="5"/>
        <v/>
      </c>
      <c r="AA68" s="61" t="str">
        <f t="shared" si="5"/>
        <v/>
      </c>
      <c r="AB68" s="61" t="str">
        <f t="shared" si="5"/>
        <v/>
      </c>
      <c r="AC68" s="61" t="str">
        <f t="shared" si="5"/>
        <v/>
      </c>
      <c r="AD68" s="61" t="str">
        <f t="shared" si="5"/>
        <v/>
      </c>
      <c r="AE68" s="61" t="str">
        <f t="shared" si="5"/>
        <v/>
      </c>
    </row>
    <row r="69" spans="1:31" x14ac:dyDescent="0.3">
      <c r="A69" s="60">
        <v>19</v>
      </c>
      <c r="B69" s="61" t="str">
        <f t="shared" si="5"/>
        <v/>
      </c>
      <c r="C69" s="61" t="str">
        <f t="shared" si="5"/>
        <v/>
      </c>
      <c r="D69" s="61" t="str">
        <f t="shared" si="5"/>
        <v/>
      </c>
      <c r="E69" s="61" t="str">
        <f t="shared" si="5"/>
        <v/>
      </c>
      <c r="F69" s="61" t="str">
        <f t="shared" si="5"/>
        <v/>
      </c>
      <c r="G69" s="61" t="str">
        <f t="shared" si="5"/>
        <v/>
      </c>
      <c r="H69" s="61" t="str">
        <f t="shared" si="5"/>
        <v/>
      </c>
      <c r="I69" s="61" t="str">
        <f t="shared" si="5"/>
        <v/>
      </c>
      <c r="J69" s="61" t="str">
        <f t="shared" si="5"/>
        <v/>
      </c>
      <c r="K69" s="61" t="str">
        <f t="shared" si="5"/>
        <v/>
      </c>
      <c r="L69" s="61" t="str">
        <f t="shared" si="5"/>
        <v/>
      </c>
      <c r="M69" s="61" t="str">
        <f t="shared" si="5"/>
        <v/>
      </c>
      <c r="N69" s="61" t="str">
        <f t="shared" si="5"/>
        <v/>
      </c>
      <c r="O69" s="61" t="str">
        <f t="shared" si="5"/>
        <v/>
      </c>
      <c r="P69" s="61" t="str">
        <f t="shared" si="5"/>
        <v/>
      </c>
      <c r="Q69" s="61" t="str">
        <f t="shared" si="5"/>
        <v/>
      </c>
      <c r="R69" s="61" t="str">
        <f t="shared" si="5"/>
        <v/>
      </c>
      <c r="S69" s="61" t="str">
        <f t="shared" si="5"/>
        <v/>
      </c>
      <c r="T69" s="61" t="str">
        <f t="shared" si="5"/>
        <v/>
      </c>
      <c r="U69" s="61" t="str">
        <f t="shared" si="5"/>
        <v/>
      </c>
      <c r="V69" s="61" t="str">
        <f t="shared" si="5"/>
        <v/>
      </c>
      <c r="W69" s="61" t="str">
        <f t="shared" si="5"/>
        <v/>
      </c>
      <c r="X69" s="61" t="str">
        <f t="shared" si="5"/>
        <v/>
      </c>
      <c r="Y69" s="61" t="str">
        <f t="shared" si="5"/>
        <v/>
      </c>
      <c r="Z69" s="61" t="str">
        <f t="shared" si="5"/>
        <v/>
      </c>
      <c r="AA69" s="61" t="str">
        <f t="shared" si="5"/>
        <v/>
      </c>
      <c r="AB69" s="61" t="str">
        <f t="shared" si="5"/>
        <v/>
      </c>
      <c r="AC69" s="61" t="str">
        <f t="shared" si="5"/>
        <v/>
      </c>
      <c r="AD69" s="61" t="str">
        <f t="shared" si="5"/>
        <v/>
      </c>
      <c r="AE69" s="61" t="str">
        <f t="shared" si="5"/>
        <v/>
      </c>
    </row>
    <row r="70" spans="1:31" x14ac:dyDescent="0.3">
      <c r="A70" s="60">
        <v>20</v>
      </c>
      <c r="B70" s="61" t="str">
        <f t="shared" si="5"/>
        <v/>
      </c>
      <c r="C70" s="61" t="str">
        <f t="shared" si="5"/>
        <v/>
      </c>
      <c r="D70" s="61" t="str">
        <f t="shared" si="5"/>
        <v/>
      </c>
      <c r="E70" s="61" t="str">
        <f t="shared" si="5"/>
        <v/>
      </c>
      <c r="F70" s="61" t="str">
        <f t="shared" si="5"/>
        <v/>
      </c>
      <c r="G70" s="61" t="str">
        <f t="shared" si="5"/>
        <v/>
      </c>
      <c r="H70" s="61" t="str">
        <f t="shared" si="5"/>
        <v/>
      </c>
      <c r="I70" s="61" t="str">
        <f t="shared" si="5"/>
        <v/>
      </c>
      <c r="J70" s="61" t="str">
        <f t="shared" si="5"/>
        <v/>
      </c>
      <c r="K70" s="61" t="str">
        <f t="shared" si="5"/>
        <v/>
      </c>
      <c r="L70" s="61" t="str">
        <f t="shared" si="5"/>
        <v/>
      </c>
      <c r="M70" s="61" t="str">
        <f t="shared" si="5"/>
        <v/>
      </c>
      <c r="N70" s="61" t="str">
        <f t="shared" si="5"/>
        <v/>
      </c>
      <c r="O70" s="61" t="str">
        <f t="shared" si="5"/>
        <v/>
      </c>
      <c r="P70" s="61" t="str">
        <f t="shared" si="5"/>
        <v/>
      </c>
      <c r="Q70" s="61" t="str">
        <f t="shared" si="5"/>
        <v/>
      </c>
      <c r="R70" s="61" t="str">
        <f t="shared" si="5"/>
        <v/>
      </c>
      <c r="S70" s="61" t="str">
        <f t="shared" si="5"/>
        <v/>
      </c>
      <c r="T70" s="61" t="str">
        <f t="shared" si="5"/>
        <v/>
      </c>
      <c r="U70" s="61" t="str">
        <f t="shared" si="5"/>
        <v/>
      </c>
      <c r="V70" s="61" t="str">
        <f t="shared" si="5"/>
        <v/>
      </c>
      <c r="W70" s="61" t="str">
        <f t="shared" si="5"/>
        <v/>
      </c>
      <c r="X70" s="61" t="str">
        <f t="shared" si="5"/>
        <v/>
      </c>
      <c r="Y70" s="61" t="str">
        <f t="shared" si="5"/>
        <v/>
      </c>
      <c r="Z70" s="61" t="str">
        <f t="shared" si="5"/>
        <v/>
      </c>
      <c r="AA70" s="61" t="str">
        <f t="shared" si="5"/>
        <v/>
      </c>
      <c r="AB70" s="61" t="str">
        <f t="shared" si="5"/>
        <v/>
      </c>
      <c r="AC70" s="61" t="str">
        <f t="shared" si="5"/>
        <v/>
      </c>
      <c r="AD70" s="61" t="str">
        <f t="shared" si="5"/>
        <v/>
      </c>
      <c r="AE70" s="61" t="str">
        <f t="shared" si="5"/>
        <v/>
      </c>
    </row>
    <row r="71" spans="1:31" x14ac:dyDescent="0.3">
      <c r="A71" s="60">
        <v>21</v>
      </c>
      <c r="B71" s="61" t="str">
        <f t="shared" si="5"/>
        <v/>
      </c>
      <c r="C71" s="61" t="str">
        <f t="shared" si="5"/>
        <v/>
      </c>
      <c r="D71" s="61" t="str">
        <f t="shared" si="5"/>
        <v/>
      </c>
      <c r="E71" s="61" t="str">
        <f t="shared" si="5"/>
        <v/>
      </c>
      <c r="F71" s="61" t="str">
        <f t="shared" si="5"/>
        <v/>
      </c>
      <c r="G71" s="61" t="str">
        <f t="shared" si="5"/>
        <v/>
      </c>
      <c r="H71" s="61" t="str">
        <f t="shared" si="5"/>
        <v/>
      </c>
      <c r="I71" s="61" t="str">
        <f t="shared" si="5"/>
        <v/>
      </c>
      <c r="J71" s="61" t="str">
        <f t="shared" si="5"/>
        <v/>
      </c>
      <c r="K71" s="61" t="str">
        <f t="shared" si="5"/>
        <v/>
      </c>
      <c r="L71" s="61" t="str">
        <f t="shared" si="5"/>
        <v/>
      </c>
      <c r="M71" s="61" t="str">
        <f t="shared" si="5"/>
        <v/>
      </c>
      <c r="N71" s="61" t="str">
        <f t="shared" si="5"/>
        <v/>
      </c>
      <c r="O71" s="61" t="str">
        <f t="shared" si="5"/>
        <v/>
      </c>
      <c r="P71" s="61" t="str">
        <f t="shared" si="5"/>
        <v/>
      </c>
      <c r="Q71" s="61" t="str">
        <f t="shared" si="5"/>
        <v/>
      </c>
      <c r="R71" s="61" t="str">
        <f t="shared" si="5"/>
        <v/>
      </c>
      <c r="S71" s="61" t="str">
        <f t="shared" si="5"/>
        <v/>
      </c>
      <c r="T71" s="61" t="str">
        <f t="shared" si="5"/>
        <v/>
      </c>
      <c r="U71" s="61" t="str">
        <f t="shared" si="5"/>
        <v/>
      </c>
      <c r="V71" s="61" t="str">
        <f t="shared" si="5"/>
        <v/>
      </c>
      <c r="W71" s="61" t="str">
        <f t="shared" si="5"/>
        <v/>
      </c>
      <c r="X71" s="61" t="str">
        <f t="shared" si="5"/>
        <v/>
      </c>
      <c r="Y71" s="61" t="str">
        <f t="shared" si="5"/>
        <v/>
      </c>
      <c r="Z71" s="61" t="str">
        <f t="shared" si="5"/>
        <v/>
      </c>
      <c r="AA71" s="61" t="str">
        <f t="shared" si="5"/>
        <v/>
      </c>
      <c r="AB71" s="61" t="str">
        <f t="shared" si="5"/>
        <v/>
      </c>
      <c r="AC71" s="61" t="str">
        <f t="shared" si="5"/>
        <v/>
      </c>
      <c r="AD71" s="61" t="str">
        <f t="shared" si="5"/>
        <v/>
      </c>
      <c r="AE71" s="61" t="str">
        <f t="shared" si="5"/>
        <v/>
      </c>
    </row>
    <row r="72" spans="1:31" x14ac:dyDescent="0.3">
      <c r="A72" s="60">
        <v>22</v>
      </c>
      <c r="B72" s="61" t="str">
        <f t="shared" si="5"/>
        <v/>
      </c>
      <c r="C72" s="61" t="str">
        <f t="shared" si="5"/>
        <v/>
      </c>
      <c r="D72" s="61" t="str">
        <f t="shared" si="5"/>
        <v/>
      </c>
      <c r="E72" s="61" t="str">
        <f t="shared" si="5"/>
        <v/>
      </c>
      <c r="F72" s="61" t="str">
        <f t="shared" si="5"/>
        <v/>
      </c>
      <c r="G72" s="61" t="str">
        <f t="shared" si="5"/>
        <v/>
      </c>
      <c r="H72" s="61" t="str">
        <f t="shared" si="5"/>
        <v/>
      </c>
      <c r="I72" s="61" t="str">
        <f t="shared" si="5"/>
        <v/>
      </c>
      <c r="J72" s="61" t="str">
        <f t="shared" si="5"/>
        <v/>
      </c>
      <c r="K72" s="61" t="str">
        <f t="shared" si="5"/>
        <v/>
      </c>
      <c r="L72" s="61" t="str">
        <f t="shared" si="5"/>
        <v/>
      </c>
      <c r="M72" s="61" t="str">
        <f t="shared" si="5"/>
        <v/>
      </c>
      <c r="N72" s="61" t="str">
        <f t="shared" si="5"/>
        <v/>
      </c>
      <c r="O72" s="61" t="str">
        <f t="shared" si="5"/>
        <v/>
      </c>
      <c r="P72" s="61" t="str">
        <f t="shared" si="5"/>
        <v/>
      </c>
      <c r="Q72" s="61" t="str">
        <f t="shared" si="5"/>
        <v/>
      </c>
      <c r="R72" s="61" t="str">
        <f t="shared" si="5"/>
        <v/>
      </c>
      <c r="S72" s="61" t="str">
        <f t="shared" si="5"/>
        <v/>
      </c>
      <c r="T72" s="61" t="str">
        <f t="shared" si="5"/>
        <v/>
      </c>
      <c r="U72" s="61" t="str">
        <f t="shared" si="5"/>
        <v/>
      </c>
      <c r="V72" s="61" t="str">
        <f t="shared" si="5"/>
        <v/>
      </c>
      <c r="W72" s="61" t="str">
        <f t="shared" si="5"/>
        <v/>
      </c>
      <c r="X72" s="61" t="str">
        <f t="shared" si="5"/>
        <v/>
      </c>
      <c r="Y72" s="61" t="str">
        <f t="shared" si="5"/>
        <v/>
      </c>
      <c r="Z72" s="61" t="str">
        <f t="shared" si="5"/>
        <v/>
      </c>
      <c r="AA72" s="61" t="str">
        <f t="shared" si="5"/>
        <v/>
      </c>
      <c r="AB72" s="61" t="str">
        <f t="shared" si="5"/>
        <v/>
      </c>
      <c r="AC72" s="61" t="str">
        <f t="shared" si="5"/>
        <v/>
      </c>
      <c r="AD72" s="61" t="str">
        <f t="shared" si="5"/>
        <v/>
      </c>
      <c r="AE72" s="61" t="str">
        <f t="shared" si="5"/>
        <v/>
      </c>
    </row>
    <row r="73" spans="1:31" x14ac:dyDescent="0.3">
      <c r="A73" s="60">
        <v>23</v>
      </c>
      <c r="B73" s="61" t="str">
        <f t="shared" si="5"/>
        <v/>
      </c>
      <c r="C73" s="61" t="str">
        <f t="shared" si="5"/>
        <v/>
      </c>
      <c r="D73" s="61" t="str">
        <f t="shared" si="5"/>
        <v/>
      </c>
      <c r="E73" s="61" t="str">
        <f t="shared" si="5"/>
        <v/>
      </c>
      <c r="F73" s="61" t="str">
        <f t="shared" si="5"/>
        <v/>
      </c>
      <c r="G73" s="61" t="str">
        <f t="shared" si="5"/>
        <v/>
      </c>
      <c r="H73" s="61" t="str">
        <f t="shared" si="5"/>
        <v/>
      </c>
      <c r="I73" s="61" t="str">
        <f t="shared" si="5"/>
        <v/>
      </c>
      <c r="J73" s="61" t="str">
        <f t="shared" si="5"/>
        <v/>
      </c>
      <c r="K73" s="61" t="str">
        <f t="shared" si="5"/>
        <v/>
      </c>
      <c r="L73" s="61" t="str">
        <f t="shared" si="5"/>
        <v/>
      </c>
      <c r="M73" s="61" t="str">
        <f t="shared" si="5"/>
        <v/>
      </c>
      <c r="N73" s="61" t="str">
        <f t="shared" si="5"/>
        <v/>
      </c>
      <c r="O73" s="61" t="str">
        <f t="shared" si="5"/>
        <v/>
      </c>
      <c r="P73" s="61" t="str">
        <f t="shared" si="5"/>
        <v/>
      </c>
      <c r="Q73" s="61" t="str">
        <f t="shared" si="5"/>
        <v/>
      </c>
      <c r="R73" s="61" t="str">
        <f t="shared" si="5"/>
        <v/>
      </c>
      <c r="S73" s="61" t="str">
        <f t="shared" si="5"/>
        <v/>
      </c>
      <c r="T73" s="61" t="str">
        <f t="shared" si="5"/>
        <v/>
      </c>
      <c r="U73" s="61" t="str">
        <f t="shared" si="5"/>
        <v/>
      </c>
      <c r="V73" s="61" t="str">
        <f t="shared" si="5"/>
        <v/>
      </c>
      <c r="W73" s="61" t="str">
        <f t="shared" si="5"/>
        <v/>
      </c>
      <c r="X73" s="61" t="str">
        <f t="shared" si="5"/>
        <v/>
      </c>
      <c r="Y73" s="61" t="str">
        <f t="shared" si="5"/>
        <v/>
      </c>
      <c r="Z73" s="61" t="str">
        <f t="shared" si="5"/>
        <v/>
      </c>
      <c r="AA73" s="61" t="str">
        <f t="shared" si="5"/>
        <v/>
      </c>
      <c r="AB73" s="61" t="str">
        <f t="shared" si="5"/>
        <v/>
      </c>
      <c r="AC73" s="61" t="str">
        <f t="shared" si="5"/>
        <v/>
      </c>
      <c r="AD73" s="61" t="str">
        <f t="shared" si="5"/>
        <v/>
      </c>
      <c r="AE73" s="61" t="str">
        <f t="shared" si="5"/>
        <v/>
      </c>
    </row>
    <row r="74" spans="1:31" x14ac:dyDescent="0.3">
      <c r="A74" s="60">
        <v>24</v>
      </c>
      <c r="B74" s="61" t="str">
        <f t="shared" si="5"/>
        <v/>
      </c>
      <c r="C74" s="61" t="str">
        <f t="shared" si="5"/>
        <v/>
      </c>
      <c r="D74" s="61" t="str">
        <f t="shared" si="5"/>
        <v/>
      </c>
      <c r="E74" s="61" t="str">
        <f t="shared" si="5"/>
        <v/>
      </c>
      <c r="F74" s="61" t="str">
        <f t="shared" si="5"/>
        <v/>
      </c>
      <c r="G74" s="61" t="str">
        <f t="shared" si="5"/>
        <v/>
      </c>
      <c r="H74" s="61" t="str">
        <f t="shared" si="5"/>
        <v/>
      </c>
      <c r="I74" s="61" t="str">
        <f t="shared" si="5"/>
        <v/>
      </c>
      <c r="J74" s="61" t="str">
        <f t="shared" si="5"/>
        <v/>
      </c>
      <c r="K74" s="61" t="str">
        <f t="shared" si="5"/>
        <v/>
      </c>
      <c r="L74" s="61" t="str">
        <f t="shared" si="5"/>
        <v/>
      </c>
      <c r="M74" s="61" t="str">
        <f t="shared" si="5"/>
        <v/>
      </c>
      <c r="N74" s="61" t="str">
        <f t="shared" si="5"/>
        <v/>
      </c>
      <c r="O74" s="61" t="str">
        <f t="shared" si="5"/>
        <v/>
      </c>
      <c r="P74" s="61" t="str">
        <f t="shared" si="5"/>
        <v/>
      </c>
      <c r="Q74" s="61" t="str">
        <f t="shared" si="5"/>
        <v/>
      </c>
      <c r="R74" s="61" t="str">
        <f t="shared" si="5"/>
        <v/>
      </c>
      <c r="S74" s="61" t="str">
        <f t="shared" si="5"/>
        <v/>
      </c>
      <c r="T74" s="61" t="str">
        <f t="shared" si="5"/>
        <v/>
      </c>
      <c r="U74" s="61" t="str">
        <f t="shared" si="5"/>
        <v/>
      </c>
      <c r="V74" s="61" t="str">
        <f t="shared" si="5"/>
        <v/>
      </c>
      <c r="W74" s="61" t="str">
        <f t="shared" si="5"/>
        <v/>
      </c>
      <c r="X74" s="61" t="str">
        <f t="shared" si="5"/>
        <v/>
      </c>
      <c r="Y74" s="61" t="str">
        <f t="shared" si="5"/>
        <v/>
      </c>
      <c r="Z74" s="61" t="str">
        <f t="shared" si="5"/>
        <v/>
      </c>
      <c r="AA74" s="61" t="str">
        <f t="shared" si="5"/>
        <v/>
      </c>
      <c r="AB74" s="61" t="str">
        <f t="shared" si="5"/>
        <v/>
      </c>
      <c r="AC74" s="61" t="str">
        <f t="shared" si="5"/>
        <v/>
      </c>
      <c r="AD74" s="61" t="str">
        <f t="shared" si="5"/>
        <v/>
      </c>
      <c r="AE74" s="61" t="str">
        <f t="shared" si="5"/>
        <v/>
      </c>
    </row>
    <row r="75" spans="1:31" x14ac:dyDescent="0.3">
      <c r="A75" s="60">
        <v>25</v>
      </c>
      <c r="B75" s="61" t="str">
        <f t="shared" si="5"/>
        <v/>
      </c>
      <c r="C75" s="61" t="str">
        <f t="shared" si="5"/>
        <v/>
      </c>
      <c r="D75" s="61" t="str">
        <f t="shared" si="5"/>
        <v/>
      </c>
      <c r="E75" s="61" t="str">
        <f t="shared" si="5"/>
        <v/>
      </c>
      <c r="F75" s="61" t="str">
        <f t="shared" si="5"/>
        <v/>
      </c>
      <c r="G75" s="61" t="str">
        <f t="shared" si="5"/>
        <v/>
      </c>
      <c r="H75" s="61" t="str">
        <f t="shared" si="5"/>
        <v/>
      </c>
      <c r="I75" s="61" t="str">
        <f t="shared" si="5"/>
        <v/>
      </c>
      <c r="J75" s="61" t="str">
        <f t="shared" si="5"/>
        <v/>
      </c>
      <c r="K75" s="61" t="str">
        <f t="shared" si="5"/>
        <v/>
      </c>
      <c r="L75" s="61" t="str">
        <f t="shared" si="5"/>
        <v/>
      </c>
      <c r="M75" s="61" t="str">
        <f t="shared" si="5"/>
        <v/>
      </c>
      <c r="N75" s="61" t="str">
        <f t="shared" si="5"/>
        <v/>
      </c>
      <c r="O75" s="61" t="str">
        <f t="shared" si="5"/>
        <v/>
      </c>
      <c r="P75" s="61" t="str">
        <f t="shared" si="5"/>
        <v/>
      </c>
      <c r="Q75" s="61" t="str">
        <f t="shared" si="5"/>
        <v/>
      </c>
      <c r="R75" s="61" t="str">
        <f t="shared" si="5"/>
        <v/>
      </c>
      <c r="S75" s="61" t="str">
        <f t="shared" si="5"/>
        <v/>
      </c>
      <c r="T75" s="61" t="str">
        <f t="shared" si="5"/>
        <v/>
      </c>
      <c r="U75" s="61" t="str">
        <f t="shared" si="5"/>
        <v/>
      </c>
      <c r="V75" s="61" t="str">
        <f t="shared" si="5"/>
        <v/>
      </c>
      <c r="W75" s="61" t="str">
        <f t="shared" si="5"/>
        <v/>
      </c>
      <c r="X75" s="61" t="str">
        <f t="shared" si="5"/>
        <v/>
      </c>
      <c r="Y75" s="61" t="str">
        <f t="shared" si="5"/>
        <v/>
      </c>
      <c r="Z75" s="61" t="str">
        <f t="shared" si="5"/>
        <v/>
      </c>
      <c r="AA75" s="61" t="str">
        <f t="shared" si="5"/>
        <v/>
      </c>
      <c r="AB75" s="61" t="str">
        <f t="shared" si="5"/>
        <v/>
      </c>
      <c r="AC75" s="61" t="str">
        <f t="shared" si="5"/>
        <v/>
      </c>
      <c r="AD75" s="61" t="str">
        <f t="shared" si="5"/>
        <v/>
      </c>
      <c r="AE75" s="61" t="str">
        <f t="shared" si="5"/>
        <v/>
      </c>
    </row>
    <row r="76" spans="1:31" x14ac:dyDescent="0.3">
      <c r="A76" s="60">
        <v>26</v>
      </c>
      <c r="B76" s="61" t="str">
        <f t="shared" si="5"/>
        <v/>
      </c>
      <c r="C76" s="61" t="str">
        <f t="shared" si="5"/>
        <v/>
      </c>
      <c r="D76" s="61" t="str">
        <f t="shared" si="5"/>
        <v/>
      </c>
      <c r="E76" s="61" t="str">
        <f t="shared" si="5"/>
        <v/>
      </c>
      <c r="F76" s="61" t="str">
        <f t="shared" si="5"/>
        <v/>
      </c>
      <c r="G76" s="61" t="str">
        <f t="shared" si="5"/>
        <v/>
      </c>
      <c r="H76" s="61" t="str">
        <f t="shared" si="5"/>
        <v/>
      </c>
      <c r="I76" s="61" t="str">
        <f t="shared" si="5"/>
        <v/>
      </c>
      <c r="J76" s="61" t="str">
        <f t="shared" si="5"/>
        <v/>
      </c>
      <c r="K76" s="61" t="str">
        <f t="shared" si="5"/>
        <v/>
      </c>
      <c r="L76" s="61" t="str">
        <f t="shared" si="5"/>
        <v/>
      </c>
      <c r="M76" s="61" t="str">
        <f t="shared" si="5"/>
        <v/>
      </c>
      <c r="N76" s="61" t="str">
        <f t="shared" si="5"/>
        <v/>
      </c>
      <c r="O76" s="61" t="str">
        <f t="shared" si="5"/>
        <v/>
      </c>
      <c r="P76" s="61" t="str">
        <f t="shared" si="5"/>
        <v/>
      </c>
      <c r="Q76" s="61" t="str">
        <f t="shared" ref="Q76:AE76" si="6">IF(Q28&gt;0,LN(Q28),"")</f>
        <v/>
      </c>
      <c r="R76" s="61" t="str">
        <f t="shared" si="6"/>
        <v/>
      </c>
      <c r="S76" s="61" t="str">
        <f t="shared" si="6"/>
        <v/>
      </c>
      <c r="T76" s="61" t="str">
        <f t="shared" si="6"/>
        <v/>
      </c>
      <c r="U76" s="61" t="str">
        <f t="shared" si="6"/>
        <v/>
      </c>
      <c r="V76" s="61" t="str">
        <f t="shared" si="6"/>
        <v/>
      </c>
      <c r="W76" s="61" t="str">
        <f t="shared" si="6"/>
        <v/>
      </c>
      <c r="X76" s="61" t="str">
        <f t="shared" si="6"/>
        <v/>
      </c>
      <c r="Y76" s="61" t="str">
        <f t="shared" si="6"/>
        <v/>
      </c>
      <c r="Z76" s="61" t="str">
        <f t="shared" si="6"/>
        <v/>
      </c>
      <c r="AA76" s="61" t="str">
        <f t="shared" si="6"/>
        <v/>
      </c>
      <c r="AB76" s="61" t="str">
        <f t="shared" si="6"/>
        <v/>
      </c>
      <c r="AC76" s="61" t="str">
        <f t="shared" si="6"/>
        <v/>
      </c>
      <c r="AD76" s="61" t="str">
        <f t="shared" si="6"/>
        <v/>
      </c>
      <c r="AE76" s="61" t="str">
        <f t="shared" si="6"/>
        <v/>
      </c>
    </row>
    <row r="77" spans="1:31" x14ac:dyDescent="0.3">
      <c r="A77" s="60">
        <v>27</v>
      </c>
      <c r="B77" s="61" t="str">
        <f t="shared" ref="B77:AE85" si="7">IF(B29&gt;0,LN(B29),"")</f>
        <v/>
      </c>
      <c r="C77" s="61" t="str">
        <f t="shared" si="7"/>
        <v/>
      </c>
      <c r="D77" s="61" t="str">
        <f t="shared" si="7"/>
        <v/>
      </c>
      <c r="E77" s="61" t="str">
        <f t="shared" si="7"/>
        <v/>
      </c>
      <c r="F77" s="61" t="str">
        <f t="shared" si="7"/>
        <v/>
      </c>
      <c r="G77" s="61" t="str">
        <f t="shared" si="7"/>
        <v/>
      </c>
      <c r="H77" s="61" t="str">
        <f t="shared" si="7"/>
        <v/>
      </c>
      <c r="I77" s="61" t="str">
        <f t="shared" si="7"/>
        <v/>
      </c>
      <c r="J77" s="61" t="str">
        <f t="shared" si="7"/>
        <v/>
      </c>
      <c r="K77" s="61" t="str">
        <f t="shared" si="7"/>
        <v/>
      </c>
      <c r="L77" s="61" t="str">
        <f t="shared" si="7"/>
        <v/>
      </c>
      <c r="M77" s="61" t="str">
        <f t="shared" si="7"/>
        <v/>
      </c>
      <c r="N77" s="61" t="str">
        <f t="shared" si="7"/>
        <v/>
      </c>
      <c r="O77" s="61" t="str">
        <f t="shared" si="7"/>
        <v/>
      </c>
      <c r="P77" s="61" t="str">
        <f t="shared" si="7"/>
        <v/>
      </c>
      <c r="Q77" s="61" t="str">
        <f t="shared" si="7"/>
        <v/>
      </c>
      <c r="R77" s="61" t="str">
        <f t="shared" si="7"/>
        <v/>
      </c>
      <c r="S77" s="61" t="str">
        <f t="shared" si="7"/>
        <v/>
      </c>
      <c r="T77" s="61" t="str">
        <f t="shared" si="7"/>
        <v/>
      </c>
      <c r="U77" s="61" t="str">
        <f t="shared" si="7"/>
        <v/>
      </c>
      <c r="V77" s="61" t="str">
        <f t="shared" si="7"/>
        <v/>
      </c>
      <c r="W77" s="61" t="str">
        <f t="shared" si="7"/>
        <v/>
      </c>
      <c r="X77" s="61" t="str">
        <f t="shared" si="7"/>
        <v/>
      </c>
      <c r="Y77" s="61" t="str">
        <f t="shared" si="7"/>
        <v/>
      </c>
      <c r="Z77" s="61" t="str">
        <f t="shared" si="7"/>
        <v/>
      </c>
      <c r="AA77" s="61" t="str">
        <f t="shared" si="7"/>
        <v/>
      </c>
      <c r="AB77" s="61" t="str">
        <f t="shared" si="7"/>
        <v/>
      </c>
      <c r="AC77" s="61" t="str">
        <f t="shared" si="7"/>
        <v/>
      </c>
      <c r="AD77" s="61" t="str">
        <f t="shared" si="7"/>
        <v/>
      </c>
      <c r="AE77" s="61" t="str">
        <f t="shared" si="7"/>
        <v/>
      </c>
    </row>
    <row r="78" spans="1:31" x14ac:dyDescent="0.3">
      <c r="A78" s="60">
        <v>28</v>
      </c>
      <c r="B78" s="61" t="str">
        <f t="shared" si="7"/>
        <v/>
      </c>
      <c r="C78" s="61" t="str">
        <f t="shared" si="7"/>
        <v/>
      </c>
      <c r="D78" s="61" t="str">
        <f t="shared" si="7"/>
        <v/>
      </c>
      <c r="E78" s="61" t="str">
        <f t="shared" si="7"/>
        <v/>
      </c>
      <c r="F78" s="61" t="str">
        <f t="shared" si="7"/>
        <v/>
      </c>
      <c r="G78" s="61" t="str">
        <f t="shared" si="7"/>
        <v/>
      </c>
      <c r="H78" s="61" t="str">
        <f t="shared" si="7"/>
        <v/>
      </c>
      <c r="I78" s="61" t="str">
        <f t="shared" si="7"/>
        <v/>
      </c>
      <c r="J78" s="61" t="str">
        <f t="shared" si="7"/>
        <v/>
      </c>
      <c r="K78" s="61" t="str">
        <f t="shared" si="7"/>
        <v/>
      </c>
      <c r="L78" s="61" t="str">
        <f t="shared" si="7"/>
        <v/>
      </c>
      <c r="M78" s="61" t="str">
        <f t="shared" si="7"/>
        <v/>
      </c>
      <c r="N78" s="61" t="str">
        <f t="shared" si="7"/>
        <v/>
      </c>
      <c r="O78" s="61" t="str">
        <f t="shared" si="7"/>
        <v/>
      </c>
      <c r="P78" s="61" t="str">
        <f t="shared" si="7"/>
        <v/>
      </c>
      <c r="Q78" s="61" t="str">
        <f t="shared" si="7"/>
        <v/>
      </c>
      <c r="R78" s="61" t="str">
        <f t="shared" si="7"/>
        <v/>
      </c>
      <c r="S78" s="61" t="str">
        <f t="shared" si="7"/>
        <v/>
      </c>
      <c r="T78" s="61" t="str">
        <f t="shared" si="7"/>
        <v/>
      </c>
      <c r="U78" s="61" t="str">
        <f t="shared" si="7"/>
        <v/>
      </c>
      <c r="V78" s="61" t="str">
        <f t="shared" si="7"/>
        <v/>
      </c>
      <c r="W78" s="61" t="str">
        <f t="shared" si="7"/>
        <v/>
      </c>
      <c r="X78" s="61" t="str">
        <f t="shared" si="7"/>
        <v/>
      </c>
      <c r="Y78" s="61" t="str">
        <f t="shared" si="7"/>
        <v/>
      </c>
      <c r="Z78" s="61" t="str">
        <f t="shared" si="7"/>
        <v/>
      </c>
      <c r="AA78" s="61" t="str">
        <f t="shared" si="7"/>
        <v/>
      </c>
      <c r="AB78" s="61" t="str">
        <f t="shared" si="7"/>
        <v/>
      </c>
      <c r="AC78" s="61" t="str">
        <f t="shared" si="7"/>
        <v/>
      </c>
      <c r="AD78" s="61" t="str">
        <f t="shared" si="7"/>
        <v/>
      </c>
      <c r="AE78" s="61" t="str">
        <f t="shared" si="7"/>
        <v/>
      </c>
    </row>
    <row r="79" spans="1:31" x14ac:dyDescent="0.3">
      <c r="A79" s="60">
        <v>29</v>
      </c>
      <c r="B79" s="61" t="str">
        <f t="shared" si="7"/>
        <v/>
      </c>
      <c r="C79" s="61" t="str">
        <f t="shared" si="7"/>
        <v/>
      </c>
      <c r="D79" s="61" t="str">
        <f t="shared" si="7"/>
        <v/>
      </c>
      <c r="E79" s="61" t="str">
        <f t="shared" si="7"/>
        <v/>
      </c>
      <c r="F79" s="61" t="str">
        <f t="shared" si="7"/>
        <v/>
      </c>
      <c r="G79" s="61" t="str">
        <f t="shared" si="7"/>
        <v/>
      </c>
      <c r="H79" s="61" t="str">
        <f t="shared" si="7"/>
        <v/>
      </c>
      <c r="I79" s="61" t="str">
        <f t="shared" si="7"/>
        <v/>
      </c>
      <c r="J79" s="61" t="str">
        <f t="shared" si="7"/>
        <v/>
      </c>
      <c r="K79" s="61" t="str">
        <f t="shared" si="7"/>
        <v/>
      </c>
      <c r="L79" s="61" t="str">
        <f t="shared" si="7"/>
        <v/>
      </c>
      <c r="M79" s="61" t="str">
        <f t="shared" si="7"/>
        <v/>
      </c>
      <c r="N79" s="61" t="str">
        <f t="shared" si="7"/>
        <v/>
      </c>
      <c r="O79" s="61" t="str">
        <f t="shared" si="7"/>
        <v/>
      </c>
      <c r="P79" s="61" t="str">
        <f t="shared" si="7"/>
        <v/>
      </c>
      <c r="Q79" s="61" t="str">
        <f t="shared" si="7"/>
        <v/>
      </c>
      <c r="R79" s="61" t="str">
        <f t="shared" si="7"/>
        <v/>
      </c>
      <c r="S79" s="61" t="str">
        <f t="shared" si="7"/>
        <v/>
      </c>
      <c r="T79" s="61" t="str">
        <f t="shared" si="7"/>
        <v/>
      </c>
      <c r="U79" s="61" t="str">
        <f t="shared" si="7"/>
        <v/>
      </c>
      <c r="V79" s="61" t="str">
        <f t="shared" si="7"/>
        <v/>
      </c>
      <c r="W79" s="61" t="str">
        <f t="shared" si="7"/>
        <v/>
      </c>
      <c r="X79" s="61" t="str">
        <f t="shared" si="7"/>
        <v/>
      </c>
      <c r="Y79" s="61" t="str">
        <f t="shared" si="7"/>
        <v/>
      </c>
      <c r="Z79" s="61" t="str">
        <f t="shared" si="7"/>
        <v/>
      </c>
      <c r="AA79" s="61" t="str">
        <f t="shared" si="7"/>
        <v/>
      </c>
      <c r="AB79" s="61" t="str">
        <f t="shared" si="7"/>
        <v/>
      </c>
      <c r="AC79" s="61" t="str">
        <f t="shared" si="7"/>
        <v/>
      </c>
      <c r="AD79" s="61" t="str">
        <f t="shared" si="7"/>
        <v/>
      </c>
      <c r="AE79" s="61" t="str">
        <f t="shared" si="7"/>
        <v/>
      </c>
    </row>
    <row r="80" spans="1:31" x14ac:dyDescent="0.3">
      <c r="A80" s="60">
        <v>30</v>
      </c>
      <c r="B80" s="61" t="str">
        <f t="shared" si="7"/>
        <v/>
      </c>
      <c r="C80" s="61" t="str">
        <f t="shared" si="7"/>
        <v/>
      </c>
      <c r="D80" s="61" t="str">
        <f t="shared" si="7"/>
        <v/>
      </c>
      <c r="E80" s="61" t="str">
        <f t="shared" si="7"/>
        <v/>
      </c>
      <c r="F80" s="61" t="str">
        <f t="shared" si="7"/>
        <v/>
      </c>
      <c r="G80" s="61" t="str">
        <f t="shared" si="7"/>
        <v/>
      </c>
      <c r="H80" s="61" t="str">
        <f t="shared" si="7"/>
        <v/>
      </c>
      <c r="I80" s="61" t="str">
        <f t="shared" si="7"/>
        <v/>
      </c>
      <c r="J80" s="61" t="str">
        <f t="shared" si="7"/>
        <v/>
      </c>
      <c r="K80" s="61" t="str">
        <f t="shared" si="7"/>
        <v/>
      </c>
      <c r="L80" s="61" t="str">
        <f t="shared" si="7"/>
        <v/>
      </c>
      <c r="M80" s="61" t="str">
        <f t="shared" si="7"/>
        <v/>
      </c>
      <c r="N80" s="61" t="str">
        <f t="shared" si="7"/>
        <v/>
      </c>
      <c r="O80" s="61" t="str">
        <f t="shared" si="7"/>
        <v/>
      </c>
      <c r="P80" s="61" t="str">
        <f t="shared" si="7"/>
        <v/>
      </c>
      <c r="Q80" s="61" t="str">
        <f t="shared" si="7"/>
        <v/>
      </c>
      <c r="R80" s="61" t="str">
        <f t="shared" si="7"/>
        <v/>
      </c>
      <c r="S80" s="61" t="str">
        <f t="shared" si="7"/>
        <v/>
      </c>
      <c r="T80" s="61" t="str">
        <f t="shared" si="7"/>
        <v/>
      </c>
      <c r="U80" s="61" t="str">
        <f t="shared" si="7"/>
        <v/>
      </c>
      <c r="V80" s="61" t="str">
        <f t="shared" si="7"/>
        <v/>
      </c>
      <c r="W80" s="61" t="str">
        <f t="shared" si="7"/>
        <v/>
      </c>
      <c r="X80" s="61" t="str">
        <f t="shared" si="7"/>
        <v/>
      </c>
      <c r="Y80" s="61" t="str">
        <f t="shared" si="7"/>
        <v/>
      </c>
      <c r="Z80" s="61" t="str">
        <f t="shared" si="7"/>
        <v/>
      </c>
      <c r="AA80" s="61" t="str">
        <f t="shared" si="7"/>
        <v/>
      </c>
      <c r="AB80" s="61" t="str">
        <f t="shared" si="7"/>
        <v/>
      </c>
      <c r="AC80" s="61" t="str">
        <f t="shared" si="7"/>
        <v/>
      </c>
      <c r="AD80" s="61" t="str">
        <f t="shared" si="7"/>
        <v/>
      </c>
      <c r="AE80" s="61" t="str">
        <f t="shared" si="7"/>
        <v/>
      </c>
    </row>
    <row r="81" spans="1:31" x14ac:dyDescent="0.3">
      <c r="A81" s="60">
        <v>31</v>
      </c>
      <c r="B81" s="61" t="str">
        <f t="shared" si="7"/>
        <v/>
      </c>
      <c r="C81" s="61" t="str">
        <f t="shared" si="7"/>
        <v/>
      </c>
      <c r="D81" s="61" t="str">
        <f t="shared" si="7"/>
        <v/>
      </c>
      <c r="E81" s="61" t="str">
        <f t="shared" si="7"/>
        <v/>
      </c>
      <c r="F81" s="61" t="str">
        <f t="shared" si="7"/>
        <v/>
      </c>
      <c r="G81" s="61" t="str">
        <f t="shared" si="7"/>
        <v/>
      </c>
      <c r="H81" s="61" t="str">
        <f t="shared" si="7"/>
        <v/>
      </c>
      <c r="I81" s="61" t="str">
        <f t="shared" si="7"/>
        <v/>
      </c>
      <c r="J81" s="61" t="str">
        <f t="shared" si="7"/>
        <v/>
      </c>
      <c r="K81" s="61" t="str">
        <f t="shared" si="7"/>
        <v/>
      </c>
      <c r="L81" s="61" t="str">
        <f t="shared" si="7"/>
        <v/>
      </c>
      <c r="M81" s="61" t="str">
        <f t="shared" si="7"/>
        <v/>
      </c>
      <c r="N81" s="61" t="str">
        <f t="shared" si="7"/>
        <v/>
      </c>
      <c r="O81" s="61" t="str">
        <f t="shared" si="7"/>
        <v/>
      </c>
      <c r="P81" s="61" t="str">
        <f t="shared" si="7"/>
        <v/>
      </c>
      <c r="Q81" s="61" t="str">
        <f t="shared" si="7"/>
        <v/>
      </c>
      <c r="R81" s="61" t="str">
        <f t="shared" si="7"/>
        <v/>
      </c>
      <c r="S81" s="61" t="str">
        <f t="shared" si="7"/>
        <v/>
      </c>
      <c r="T81" s="61" t="str">
        <f t="shared" si="7"/>
        <v/>
      </c>
      <c r="U81" s="61" t="str">
        <f t="shared" si="7"/>
        <v/>
      </c>
      <c r="V81" s="61" t="str">
        <f t="shared" si="7"/>
        <v/>
      </c>
      <c r="W81" s="61" t="str">
        <f t="shared" si="7"/>
        <v/>
      </c>
      <c r="X81" s="61" t="str">
        <f t="shared" si="7"/>
        <v/>
      </c>
      <c r="Y81" s="61" t="str">
        <f t="shared" si="7"/>
        <v/>
      </c>
      <c r="Z81" s="61" t="str">
        <f t="shared" si="7"/>
        <v/>
      </c>
      <c r="AA81" s="61" t="str">
        <f t="shared" si="7"/>
        <v/>
      </c>
      <c r="AB81" s="61" t="str">
        <f t="shared" si="7"/>
        <v/>
      </c>
      <c r="AC81" s="61" t="str">
        <f t="shared" si="7"/>
        <v/>
      </c>
      <c r="AD81" s="61" t="str">
        <f t="shared" si="7"/>
        <v/>
      </c>
      <c r="AE81" s="61" t="str">
        <f t="shared" si="7"/>
        <v/>
      </c>
    </row>
    <row r="82" spans="1:31" x14ac:dyDescent="0.3">
      <c r="A82" s="60">
        <v>32</v>
      </c>
      <c r="B82" s="61" t="str">
        <f t="shared" si="7"/>
        <v/>
      </c>
      <c r="C82" s="61" t="str">
        <f t="shared" si="7"/>
        <v/>
      </c>
      <c r="D82" s="61" t="str">
        <f t="shared" si="7"/>
        <v/>
      </c>
      <c r="E82" s="61" t="str">
        <f t="shared" si="7"/>
        <v/>
      </c>
      <c r="F82" s="61" t="str">
        <f t="shared" si="7"/>
        <v/>
      </c>
      <c r="G82" s="61" t="str">
        <f t="shared" si="7"/>
        <v/>
      </c>
      <c r="H82" s="61" t="str">
        <f t="shared" si="7"/>
        <v/>
      </c>
      <c r="I82" s="61" t="str">
        <f t="shared" si="7"/>
        <v/>
      </c>
      <c r="J82" s="61" t="str">
        <f t="shared" si="7"/>
        <v/>
      </c>
      <c r="K82" s="61" t="str">
        <f t="shared" si="7"/>
        <v/>
      </c>
      <c r="L82" s="61" t="str">
        <f t="shared" si="7"/>
        <v/>
      </c>
      <c r="M82" s="61" t="str">
        <f t="shared" si="7"/>
        <v/>
      </c>
      <c r="N82" s="61" t="str">
        <f t="shared" si="7"/>
        <v/>
      </c>
      <c r="O82" s="61" t="str">
        <f t="shared" si="7"/>
        <v/>
      </c>
      <c r="P82" s="61" t="str">
        <f t="shared" si="7"/>
        <v/>
      </c>
      <c r="Q82" s="61" t="str">
        <f t="shared" si="7"/>
        <v/>
      </c>
      <c r="R82" s="61" t="str">
        <f t="shared" si="7"/>
        <v/>
      </c>
      <c r="S82" s="61" t="str">
        <f t="shared" si="7"/>
        <v/>
      </c>
      <c r="T82" s="61" t="str">
        <f t="shared" si="7"/>
        <v/>
      </c>
      <c r="U82" s="61" t="str">
        <f t="shared" si="7"/>
        <v/>
      </c>
      <c r="V82" s="61" t="str">
        <f t="shared" si="7"/>
        <v/>
      </c>
      <c r="W82" s="61" t="str">
        <f t="shared" si="7"/>
        <v/>
      </c>
      <c r="X82" s="61" t="str">
        <f t="shared" si="7"/>
        <v/>
      </c>
      <c r="Y82" s="61" t="str">
        <f t="shared" si="7"/>
        <v/>
      </c>
      <c r="Z82" s="61" t="str">
        <f t="shared" si="7"/>
        <v/>
      </c>
      <c r="AA82" s="61" t="str">
        <f t="shared" si="7"/>
        <v/>
      </c>
      <c r="AB82" s="61" t="str">
        <f t="shared" si="7"/>
        <v/>
      </c>
      <c r="AC82" s="61" t="str">
        <f t="shared" si="7"/>
        <v/>
      </c>
      <c r="AD82" s="61" t="str">
        <f t="shared" si="7"/>
        <v/>
      </c>
      <c r="AE82" s="61" t="str">
        <f t="shared" si="7"/>
        <v/>
      </c>
    </row>
    <row r="83" spans="1:31" x14ac:dyDescent="0.3">
      <c r="A83" s="60">
        <v>33</v>
      </c>
      <c r="B83" s="61" t="str">
        <f t="shared" si="7"/>
        <v/>
      </c>
      <c r="C83" s="61" t="str">
        <f t="shared" si="7"/>
        <v/>
      </c>
      <c r="D83" s="61" t="str">
        <f t="shared" si="7"/>
        <v/>
      </c>
      <c r="E83" s="61" t="str">
        <f t="shared" si="7"/>
        <v/>
      </c>
      <c r="F83" s="61" t="str">
        <f t="shared" si="7"/>
        <v/>
      </c>
      <c r="G83" s="61" t="str">
        <f t="shared" si="7"/>
        <v/>
      </c>
      <c r="H83" s="61" t="str">
        <f t="shared" si="7"/>
        <v/>
      </c>
      <c r="I83" s="61" t="str">
        <f t="shared" si="7"/>
        <v/>
      </c>
      <c r="J83" s="61" t="str">
        <f t="shared" si="7"/>
        <v/>
      </c>
      <c r="K83" s="61" t="str">
        <f t="shared" si="7"/>
        <v/>
      </c>
      <c r="L83" s="61" t="str">
        <f t="shared" si="7"/>
        <v/>
      </c>
      <c r="M83" s="61" t="str">
        <f t="shared" si="7"/>
        <v/>
      </c>
      <c r="N83" s="61" t="str">
        <f t="shared" si="7"/>
        <v/>
      </c>
      <c r="O83" s="61" t="str">
        <f t="shared" si="7"/>
        <v/>
      </c>
      <c r="P83" s="61" t="str">
        <f t="shared" si="7"/>
        <v/>
      </c>
      <c r="Q83" s="61" t="str">
        <f t="shared" si="7"/>
        <v/>
      </c>
      <c r="R83" s="61" t="str">
        <f t="shared" si="7"/>
        <v/>
      </c>
      <c r="S83" s="61" t="str">
        <f t="shared" si="7"/>
        <v/>
      </c>
      <c r="T83" s="61" t="str">
        <f t="shared" si="7"/>
        <v/>
      </c>
      <c r="U83" s="61" t="str">
        <f t="shared" si="7"/>
        <v/>
      </c>
      <c r="V83" s="61" t="str">
        <f t="shared" si="7"/>
        <v/>
      </c>
      <c r="W83" s="61" t="str">
        <f t="shared" si="7"/>
        <v/>
      </c>
      <c r="X83" s="61" t="str">
        <f t="shared" si="7"/>
        <v/>
      </c>
      <c r="Y83" s="61" t="str">
        <f t="shared" si="7"/>
        <v/>
      </c>
      <c r="Z83" s="61" t="str">
        <f t="shared" si="7"/>
        <v/>
      </c>
      <c r="AA83" s="61" t="str">
        <f t="shared" si="7"/>
        <v/>
      </c>
      <c r="AB83" s="61" t="str">
        <f t="shared" si="7"/>
        <v/>
      </c>
      <c r="AC83" s="61" t="str">
        <f t="shared" si="7"/>
        <v/>
      </c>
      <c r="AD83" s="61" t="str">
        <f t="shared" si="7"/>
        <v/>
      </c>
      <c r="AE83" s="61" t="str">
        <f t="shared" si="7"/>
        <v/>
      </c>
    </row>
    <row r="84" spans="1:31" x14ac:dyDescent="0.3">
      <c r="A84" s="60">
        <v>34</v>
      </c>
      <c r="B84" s="61" t="str">
        <f t="shared" si="7"/>
        <v/>
      </c>
      <c r="C84" s="61" t="str">
        <f t="shared" si="7"/>
        <v/>
      </c>
      <c r="D84" s="61" t="str">
        <f t="shared" si="7"/>
        <v/>
      </c>
      <c r="E84" s="61" t="str">
        <f t="shared" si="7"/>
        <v/>
      </c>
      <c r="F84" s="61" t="str">
        <f t="shared" si="7"/>
        <v/>
      </c>
      <c r="G84" s="61" t="str">
        <f t="shared" si="7"/>
        <v/>
      </c>
      <c r="H84" s="61" t="str">
        <f t="shared" si="7"/>
        <v/>
      </c>
      <c r="I84" s="61" t="str">
        <f t="shared" si="7"/>
        <v/>
      </c>
      <c r="J84" s="61" t="str">
        <f t="shared" si="7"/>
        <v/>
      </c>
      <c r="K84" s="61" t="str">
        <f t="shared" si="7"/>
        <v/>
      </c>
      <c r="L84" s="61" t="str">
        <f t="shared" si="7"/>
        <v/>
      </c>
      <c r="M84" s="61" t="str">
        <f t="shared" si="7"/>
        <v/>
      </c>
      <c r="N84" s="61" t="str">
        <f t="shared" si="7"/>
        <v/>
      </c>
      <c r="O84" s="61" t="str">
        <f t="shared" si="7"/>
        <v/>
      </c>
      <c r="P84" s="61" t="str">
        <f t="shared" si="7"/>
        <v/>
      </c>
      <c r="Q84" s="61" t="str">
        <f t="shared" si="7"/>
        <v/>
      </c>
      <c r="R84" s="61" t="str">
        <f t="shared" si="7"/>
        <v/>
      </c>
      <c r="S84" s="61" t="str">
        <f t="shared" si="7"/>
        <v/>
      </c>
      <c r="T84" s="61" t="str">
        <f t="shared" si="7"/>
        <v/>
      </c>
      <c r="U84" s="61" t="str">
        <f t="shared" si="7"/>
        <v/>
      </c>
      <c r="V84" s="61" t="str">
        <f t="shared" si="7"/>
        <v/>
      </c>
      <c r="W84" s="61" t="str">
        <f t="shared" si="7"/>
        <v/>
      </c>
      <c r="X84" s="61" t="str">
        <f t="shared" si="7"/>
        <v/>
      </c>
      <c r="Y84" s="61" t="str">
        <f t="shared" si="7"/>
        <v/>
      </c>
      <c r="Z84" s="61" t="str">
        <f t="shared" si="7"/>
        <v/>
      </c>
      <c r="AA84" s="61" t="str">
        <f t="shared" si="7"/>
        <v/>
      </c>
      <c r="AB84" s="61" t="str">
        <f t="shared" si="7"/>
        <v/>
      </c>
      <c r="AC84" s="61" t="str">
        <f t="shared" si="7"/>
        <v/>
      </c>
      <c r="AD84" s="61" t="str">
        <f t="shared" si="7"/>
        <v/>
      </c>
      <c r="AE84" s="61" t="str">
        <f t="shared" si="7"/>
        <v/>
      </c>
    </row>
    <row r="85" spans="1:31" x14ac:dyDescent="0.3">
      <c r="A85" s="60">
        <v>35</v>
      </c>
      <c r="B85" s="61" t="str">
        <f t="shared" si="7"/>
        <v/>
      </c>
      <c r="C85" s="61" t="str">
        <f t="shared" si="7"/>
        <v/>
      </c>
      <c r="D85" s="61" t="str">
        <f t="shared" si="7"/>
        <v/>
      </c>
      <c r="E85" s="61" t="str">
        <f t="shared" si="7"/>
        <v/>
      </c>
      <c r="F85" s="61" t="str">
        <f t="shared" si="7"/>
        <v/>
      </c>
      <c r="G85" s="61" t="str">
        <f t="shared" si="7"/>
        <v/>
      </c>
      <c r="H85" s="61" t="str">
        <f t="shared" si="7"/>
        <v/>
      </c>
      <c r="I85" s="61" t="str">
        <f t="shared" si="7"/>
        <v/>
      </c>
      <c r="J85" s="61" t="str">
        <f t="shared" si="7"/>
        <v/>
      </c>
      <c r="K85" s="61" t="str">
        <f t="shared" si="7"/>
        <v/>
      </c>
      <c r="L85" s="61" t="str">
        <f t="shared" si="7"/>
        <v/>
      </c>
      <c r="M85" s="61" t="str">
        <f t="shared" si="7"/>
        <v/>
      </c>
      <c r="N85" s="61" t="str">
        <f t="shared" si="7"/>
        <v/>
      </c>
      <c r="O85" s="61" t="str">
        <f t="shared" si="7"/>
        <v/>
      </c>
      <c r="P85" s="61" t="str">
        <f t="shared" si="7"/>
        <v/>
      </c>
      <c r="Q85" s="61" t="str">
        <f t="shared" ref="Q85:AE85" si="8">IF(Q37&gt;0,LN(Q37),"")</f>
        <v/>
      </c>
      <c r="R85" s="61" t="str">
        <f t="shared" si="8"/>
        <v/>
      </c>
      <c r="S85" s="61" t="str">
        <f t="shared" si="8"/>
        <v/>
      </c>
      <c r="T85" s="61" t="str">
        <f t="shared" si="8"/>
        <v/>
      </c>
      <c r="U85" s="61" t="str">
        <f t="shared" si="8"/>
        <v/>
      </c>
      <c r="V85" s="61" t="str">
        <f t="shared" si="8"/>
        <v/>
      </c>
      <c r="W85" s="61" t="str">
        <f t="shared" si="8"/>
        <v/>
      </c>
      <c r="X85" s="61" t="str">
        <f t="shared" si="8"/>
        <v/>
      </c>
      <c r="Y85" s="61" t="str">
        <f t="shared" si="8"/>
        <v/>
      </c>
      <c r="Z85" s="61" t="str">
        <f t="shared" si="8"/>
        <v/>
      </c>
      <c r="AA85" s="61" t="str">
        <f t="shared" si="8"/>
        <v/>
      </c>
      <c r="AB85" s="61" t="str">
        <f t="shared" si="8"/>
        <v/>
      </c>
      <c r="AC85" s="61" t="str">
        <f t="shared" si="8"/>
        <v/>
      </c>
      <c r="AD85" s="61" t="str">
        <f t="shared" si="8"/>
        <v/>
      </c>
      <c r="AE85" s="61" t="str">
        <f t="shared" si="8"/>
        <v/>
      </c>
    </row>
    <row r="86" spans="1:31" x14ac:dyDescent="0.3">
      <c r="B86" s="15"/>
      <c r="C86" s="15"/>
      <c r="D86" s="15"/>
      <c r="E86" s="15"/>
      <c r="F86" s="15"/>
    </row>
    <row r="87" spans="1:31" x14ac:dyDescent="0.3">
      <c r="A87" s="143" t="s">
        <v>67</v>
      </c>
      <c r="B87" s="144"/>
      <c r="C87" s="13">
        <f>COUNT(B51:AE85)</f>
        <v>14</v>
      </c>
    </row>
    <row r="88" spans="1:31" x14ac:dyDescent="0.3">
      <c r="B88" s="16"/>
      <c r="C88" s="16"/>
      <c r="D88" s="16"/>
      <c r="E88" s="16"/>
    </row>
    <row r="92" spans="1:31" x14ac:dyDescent="0.3">
      <c r="A92" s="17" t="s">
        <v>68</v>
      </c>
      <c r="D92" s="62">
        <f>AVERAGE(B51:AE85)</f>
        <v>-7.2986723335426209</v>
      </c>
    </row>
    <row r="93" spans="1:31" x14ac:dyDescent="0.3">
      <c r="E93" s="16"/>
    </row>
    <row r="98" spans="1:5" x14ac:dyDescent="0.3">
      <c r="D98" s="16"/>
    </row>
    <row r="102" spans="1:5" x14ac:dyDescent="0.3">
      <c r="E102" s="13">
        <f>VAR(B51:AE85)</f>
        <v>0.17553096143507457</v>
      </c>
    </row>
    <row r="103" spans="1:5" x14ac:dyDescent="0.3">
      <c r="A103" s="18" t="s">
        <v>69</v>
      </c>
    </row>
    <row r="108" spans="1:5" x14ac:dyDescent="0.3">
      <c r="A108" s="64" t="s">
        <v>70</v>
      </c>
      <c r="C108" s="63">
        <f>3</f>
        <v>3</v>
      </c>
    </row>
    <row r="110" spans="1:5" x14ac:dyDescent="0.3">
      <c r="A110" s="18" t="s">
        <v>71</v>
      </c>
    </row>
    <row r="114" spans="1:6" x14ac:dyDescent="0.3">
      <c r="A114" s="140" t="s">
        <v>72</v>
      </c>
      <c r="B114" s="140"/>
      <c r="C114" s="140"/>
      <c r="F114" s="13">
        <f>EXP(4*E102)+2*EXP(3*E102)+3*EXP(2*E102)-3</f>
        <v>6.6660674193399387</v>
      </c>
    </row>
    <row r="117" spans="1:6" x14ac:dyDescent="0.3">
      <c r="A117" s="138" t="s">
        <v>73</v>
      </c>
      <c r="B117" s="138"/>
      <c r="C117" s="138"/>
      <c r="F117" s="13">
        <f>C108*(EXP(E102)-1)^2</f>
        <v>0.11045252569836184</v>
      </c>
    </row>
    <row r="121" spans="1:6" x14ac:dyDescent="0.3">
      <c r="C121" s="38">
        <f>F114/F117+3*(1-1/C108)</f>
        <v>62.352331258992713</v>
      </c>
    </row>
    <row r="124" spans="1:6" x14ac:dyDescent="0.3">
      <c r="A124" s="18" t="s">
        <v>74</v>
      </c>
    </row>
    <row r="125" spans="1:6" x14ac:dyDescent="0.3">
      <c r="F125" s="39">
        <f>SQRT(EXP(E102)-1)*(EXP(E102)+2)/SQRT(C108)</f>
        <v>0.8072338709721647</v>
      </c>
    </row>
    <row r="128" spans="1:6" x14ac:dyDescent="0.3">
      <c r="A128" s="145" t="s">
        <v>75</v>
      </c>
      <c r="B128" s="138"/>
      <c r="C128" s="138"/>
      <c r="D128" s="138"/>
    </row>
    <row r="130" spans="1:11" x14ac:dyDescent="0.3">
      <c r="A130" s="18" t="s">
        <v>76</v>
      </c>
      <c r="E130" s="13" t="s">
        <v>77</v>
      </c>
    </row>
    <row r="133" spans="1:11" x14ac:dyDescent="0.3">
      <c r="A133" s="139" t="s">
        <v>78</v>
      </c>
      <c r="B133" s="140"/>
      <c r="C133" s="140"/>
      <c r="D133" s="140"/>
      <c r="E133" s="140"/>
      <c r="F133" s="140"/>
      <c r="G133" s="140"/>
      <c r="H133" s="140"/>
      <c r="I133" s="140"/>
    </row>
    <row r="134" spans="1:11" x14ac:dyDescent="0.3">
      <c r="A134" s="138"/>
      <c r="B134" s="138"/>
      <c r="C134" s="138"/>
      <c r="D134" s="138"/>
      <c r="E134" s="138"/>
    </row>
    <row r="136" spans="1:11" x14ac:dyDescent="0.3">
      <c r="A136" s="139" t="s">
        <v>79</v>
      </c>
      <c r="B136" s="140"/>
      <c r="C136" s="140"/>
      <c r="D136" s="140"/>
      <c r="E136" s="140"/>
      <c r="F136" s="138"/>
      <c r="G136" s="138"/>
      <c r="H136" s="138"/>
      <c r="I136" s="138"/>
      <c r="J136" s="49">
        <v>3.484</v>
      </c>
      <c r="K136" s="64" t="s">
        <v>80</v>
      </c>
    </row>
    <row r="138" spans="1:11" x14ac:dyDescent="0.3">
      <c r="A138" s="139" t="s">
        <v>81</v>
      </c>
      <c r="B138" s="140"/>
      <c r="C138" s="140"/>
    </row>
    <row r="146" spans="1:5" x14ac:dyDescent="0.3">
      <c r="A146" s="13" t="s">
        <v>82</v>
      </c>
      <c r="D146" s="13">
        <f>EXP(D92+E102/2)</f>
        <v>7.3848715255114036E-4</v>
      </c>
    </row>
    <row r="149" spans="1:5" x14ac:dyDescent="0.3">
      <c r="A149" s="13" t="s">
        <v>83</v>
      </c>
      <c r="D149" s="13">
        <f>EXP(2*D92+E102)</f>
        <v>5.4536327448309124E-7</v>
      </c>
    </row>
    <row r="153" spans="1:5" x14ac:dyDescent="0.3">
      <c r="A153" s="13" t="s">
        <v>84</v>
      </c>
      <c r="D153" s="13">
        <f>EXP(E102)-1</f>
        <v>0.1918788903608748</v>
      </c>
    </row>
    <row r="157" spans="1:5" x14ac:dyDescent="0.3">
      <c r="A157" s="13" t="s">
        <v>85</v>
      </c>
      <c r="E157" s="13">
        <f>(E102)/C87+(E102^2)/(2*(C87-1))</f>
        <v>1.3722968833034182E-2</v>
      </c>
    </row>
    <row r="161" spans="1:8" x14ac:dyDescent="0.3">
      <c r="A161" s="13" t="s">
        <v>86</v>
      </c>
      <c r="H161" s="13">
        <f>SQRT(C108*D149*D153+C108^2*D149*E157)</f>
        <v>6.1748451706895662E-4</v>
      </c>
    </row>
    <row r="165" spans="1:8" x14ac:dyDescent="0.3">
      <c r="A165" s="13" t="s">
        <v>87</v>
      </c>
      <c r="D165" s="20">
        <f>D146+(J136/C108)*H161</f>
        <v>1.4555925050405553E-3</v>
      </c>
      <c r="E165" s="21"/>
    </row>
    <row r="170" spans="1:8" x14ac:dyDescent="0.3">
      <c r="A170" s="2"/>
      <c r="B170" s="22"/>
    </row>
  </sheetData>
  <sheetProtection algorithmName="SHA-512" hashValue="fwJ5SjgK9MdZcylH7+455imLbBtiwoz4nxrsfBM9gS513B5YteriFdHpeyCKGEkvaI6ij6oJT/qkeC9ZNrlBnQ==" saltValue="01DfLL2sDA2Bfr5wEPbKkg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16385" r:id="rId4">
          <objectPr defaultSize="0" autoPict="0" r:id="rId5">
            <anchor moveWithCells="1" sizeWithCells="1">
              <from>
                <xdr:col>1</xdr:col>
                <xdr:colOff>472440</xdr:colOff>
                <xdr:row>88</xdr:row>
                <xdr:rowOff>99060</xdr:rowOff>
              </from>
              <to>
                <xdr:col>2</xdr:col>
                <xdr:colOff>678180</xdr:colOff>
                <xdr:row>93</xdr:row>
                <xdr:rowOff>45720</xdr:rowOff>
              </to>
            </anchor>
          </objectPr>
        </oleObject>
      </mc:Choice>
      <mc:Fallback>
        <oleObject progId="Equation.DSMT4" shapeId="16385" r:id="rId4"/>
      </mc:Fallback>
    </mc:AlternateContent>
    <mc:AlternateContent xmlns:mc="http://schemas.openxmlformats.org/markup-compatibility/2006">
      <mc:Choice Requires="x14">
        <oleObject progId="Equation.DSMT4" shapeId="16386" r:id="rId6">
          <objectPr defaultSize="0" autoPict="0" r:id="rId7">
            <anchor moveWithCells="1" sizeWithCells="1">
              <from>
                <xdr:col>1</xdr:col>
                <xdr:colOff>297180</xdr:colOff>
                <xdr:row>98</xdr:row>
                <xdr:rowOff>0</xdr:rowOff>
              </from>
              <to>
                <xdr:col>3</xdr:col>
                <xdr:colOff>259080</xdr:colOff>
                <xdr:row>104</xdr:row>
                <xdr:rowOff>60960</xdr:rowOff>
              </to>
            </anchor>
          </objectPr>
        </oleObject>
      </mc:Choice>
      <mc:Fallback>
        <oleObject progId="Equation.DSMT4" shapeId="16386" r:id="rId6"/>
      </mc:Fallback>
    </mc:AlternateContent>
    <mc:AlternateContent xmlns:mc="http://schemas.openxmlformats.org/markup-compatibility/2006">
      <mc:Choice Requires="x14">
        <oleObject progId="Equation.DSMT4" shapeId="16387" r:id="rId8">
          <objectPr defaultSize="0" autoPict="0" r:id="rId9">
            <anchor moveWithCells="1" sizeWithCells="1">
              <from>
                <xdr:col>1</xdr:col>
                <xdr:colOff>373380</xdr:colOff>
                <xdr:row>109</xdr:row>
                <xdr:rowOff>30480</xdr:rowOff>
              </from>
              <to>
                <xdr:col>3</xdr:col>
                <xdr:colOff>1348740</xdr:colOff>
                <xdr:row>112</xdr:row>
                <xdr:rowOff>106680</xdr:rowOff>
              </to>
            </anchor>
          </objectPr>
        </oleObject>
      </mc:Choice>
      <mc:Fallback>
        <oleObject progId="Equation.DSMT4" shapeId="16387" r:id="rId8"/>
      </mc:Fallback>
    </mc:AlternateContent>
    <mc:AlternateContent xmlns:mc="http://schemas.openxmlformats.org/markup-compatibility/2006">
      <mc:Choice Requires="x14">
        <oleObject progId="Equation.DSMT4" shapeId="16388" r:id="rId10">
          <objectPr defaultSize="0" autoPict="0" r:id="rId11">
            <anchor moveWithCells="1">
              <from>
                <xdr:col>1</xdr:col>
                <xdr:colOff>541020</xdr:colOff>
                <xdr:row>113</xdr:row>
                <xdr:rowOff>91440</xdr:rowOff>
              </from>
              <to>
                <xdr:col>1</xdr:col>
                <xdr:colOff>1645920</xdr:colOff>
                <xdr:row>114</xdr:row>
                <xdr:rowOff>121920</xdr:rowOff>
              </to>
            </anchor>
          </objectPr>
        </oleObject>
      </mc:Choice>
      <mc:Fallback>
        <oleObject progId="Equation.DSMT4" shapeId="16388" r:id="rId10"/>
      </mc:Fallback>
    </mc:AlternateContent>
    <mc:AlternateContent xmlns:mc="http://schemas.openxmlformats.org/markup-compatibility/2006">
      <mc:Choice Requires="x14">
        <oleObject progId="Equation.DSMT4" shapeId="16389" r:id="rId12">
          <objectPr defaultSize="0" autoPict="0" r:id="rId13">
            <anchor moveWithCells="1">
              <from>
                <xdr:col>1</xdr:col>
                <xdr:colOff>731520</xdr:colOff>
                <xdr:row>115</xdr:row>
                <xdr:rowOff>114300</xdr:rowOff>
              </from>
              <to>
                <xdr:col>1</xdr:col>
                <xdr:colOff>1775460</xdr:colOff>
                <xdr:row>118</xdr:row>
                <xdr:rowOff>175260</xdr:rowOff>
              </to>
            </anchor>
          </objectPr>
        </oleObject>
      </mc:Choice>
      <mc:Fallback>
        <oleObject progId="Equation.DSMT4" shapeId="16389" r:id="rId12"/>
      </mc:Fallback>
    </mc:AlternateContent>
    <mc:AlternateContent xmlns:mc="http://schemas.openxmlformats.org/markup-compatibility/2006">
      <mc:Choice Requires="x14">
        <oleObject progId="Equation.DSMT4" shapeId="16390" r:id="rId14">
          <objectPr defaultSize="0" autoPict="0" r:id="rId15">
            <anchor moveWithCells="1">
              <from>
                <xdr:col>1</xdr:col>
                <xdr:colOff>1386840</xdr:colOff>
                <xdr:row>119</xdr:row>
                <xdr:rowOff>152400</xdr:rowOff>
              </from>
              <to>
                <xdr:col>1</xdr:col>
                <xdr:colOff>1584960</xdr:colOff>
                <xdr:row>121</xdr:row>
                <xdr:rowOff>0</xdr:rowOff>
              </to>
            </anchor>
          </objectPr>
        </oleObject>
      </mc:Choice>
      <mc:Fallback>
        <oleObject progId="Equation.DSMT4" shapeId="16390" r:id="rId14"/>
      </mc:Fallback>
    </mc:AlternateContent>
    <mc:AlternateContent xmlns:mc="http://schemas.openxmlformats.org/markup-compatibility/2006">
      <mc:Choice Requires="x14">
        <oleObject progId="Equation.DSMT4" shapeId="16391" r:id="rId16">
          <objectPr defaultSize="0" autoPict="0" r:id="rId17">
            <anchor moveWithCells="1" sizeWithCells="1">
              <from>
                <xdr:col>2</xdr:col>
                <xdr:colOff>1577340</xdr:colOff>
                <xdr:row>122</xdr:row>
                <xdr:rowOff>53340</xdr:rowOff>
              </from>
              <to>
                <xdr:col>4</xdr:col>
                <xdr:colOff>952500</xdr:colOff>
                <xdr:row>126</xdr:row>
                <xdr:rowOff>91440</xdr:rowOff>
              </to>
            </anchor>
          </objectPr>
        </oleObject>
      </mc:Choice>
      <mc:Fallback>
        <oleObject progId="Equation.DSMT4" shapeId="16391" r:id="rId16"/>
      </mc:Fallback>
    </mc:AlternateContent>
    <mc:AlternateContent xmlns:mc="http://schemas.openxmlformats.org/markup-compatibility/2006">
      <mc:Choice Requires="x14">
        <oleObject progId="Equation.DSMT4" shapeId="16392" r:id="rId18">
          <objectPr defaultSize="0" autoPict="0" r:id="rId15">
            <anchor moveWithCells="1">
              <from>
                <xdr:col>1</xdr:col>
                <xdr:colOff>769620</xdr:colOff>
                <xdr:row>128</xdr:row>
                <xdr:rowOff>167640</xdr:rowOff>
              </from>
              <to>
                <xdr:col>1</xdr:col>
                <xdr:colOff>960120</xdr:colOff>
                <xdr:row>130</xdr:row>
                <xdr:rowOff>38100</xdr:rowOff>
              </to>
            </anchor>
          </objectPr>
        </oleObject>
      </mc:Choice>
      <mc:Fallback>
        <oleObject progId="Equation.DSMT4" shapeId="16392" r:id="rId18"/>
      </mc:Fallback>
    </mc:AlternateContent>
    <mc:AlternateContent xmlns:mc="http://schemas.openxmlformats.org/markup-compatibility/2006">
      <mc:Choice Requires="x14">
        <oleObject progId="Equation.DSMT4" shapeId="16393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160020</xdr:rowOff>
              </from>
              <to>
                <xdr:col>1</xdr:col>
                <xdr:colOff>1699260</xdr:colOff>
                <xdr:row>130</xdr:row>
                <xdr:rowOff>68580</xdr:rowOff>
              </to>
            </anchor>
          </objectPr>
        </oleObject>
      </mc:Choice>
      <mc:Fallback>
        <oleObject progId="Equation.DSMT4" shapeId="16393" r:id="rId19"/>
      </mc:Fallback>
    </mc:AlternateContent>
    <mc:AlternateContent xmlns:mc="http://schemas.openxmlformats.org/markup-compatibility/2006">
      <mc:Choice Requires="x14">
        <oleObject progId="Equation.DSMT4" shapeId="16394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137160</xdr:rowOff>
              </from>
              <to>
                <xdr:col>12</xdr:col>
                <xdr:colOff>304800</xdr:colOff>
                <xdr:row>143</xdr:row>
                <xdr:rowOff>106680</xdr:rowOff>
              </to>
            </anchor>
          </objectPr>
        </oleObject>
      </mc:Choice>
      <mc:Fallback>
        <oleObject progId="Equation.DSMT4" shapeId="16394" r:id="rId21"/>
      </mc:Fallback>
    </mc:AlternateContent>
    <mc:AlternateContent xmlns:mc="http://schemas.openxmlformats.org/markup-compatibility/2006">
      <mc:Choice Requires="x14">
        <oleObject progId="Equation.DSMT4" shapeId="16395" r:id="rId23">
          <objectPr defaultSize="0" autoPict="0" r:id="rId24">
            <anchor moveWithCells="1">
              <from>
                <xdr:col>2</xdr:col>
                <xdr:colOff>320040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175260</xdr:rowOff>
              </to>
            </anchor>
          </objectPr>
        </oleObject>
      </mc:Choice>
      <mc:Fallback>
        <oleObject progId="Equation.DSMT4" shapeId="16395" r:id="rId23"/>
      </mc:Fallback>
    </mc:AlternateContent>
    <mc:AlternateContent xmlns:mc="http://schemas.openxmlformats.org/markup-compatibility/2006">
      <mc:Choice Requires="x14">
        <oleObject progId="Equation.DSMT4" shapeId="16396" r:id="rId25">
          <objectPr defaultSize="0" autoPict="0" r:id="rId26">
            <anchor moveWithCells="1">
              <from>
                <xdr:col>2</xdr:col>
                <xdr:colOff>335280</xdr:colOff>
                <xdr:row>147</xdr:row>
                <xdr:rowOff>129540</xdr:rowOff>
              </from>
              <to>
                <xdr:col>2</xdr:col>
                <xdr:colOff>1013460</xdr:colOff>
                <xdr:row>150</xdr:row>
                <xdr:rowOff>45720</xdr:rowOff>
              </to>
            </anchor>
          </objectPr>
        </oleObject>
      </mc:Choice>
      <mc:Fallback>
        <oleObject progId="Equation.DSMT4" shapeId="16396" r:id="rId25"/>
      </mc:Fallback>
    </mc:AlternateContent>
    <mc:AlternateContent xmlns:mc="http://schemas.openxmlformats.org/markup-compatibility/2006">
      <mc:Choice Requires="x14">
        <oleObject progId="Equation.DSMT4" shapeId="16397" r:id="rId27">
          <objectPr defaultSize="0" autoPict="0" r:id="rId28">
            <anchor moveWithCells="1">
              <from>
                <xdr:col>2</xdr:col>
                <xdr:colOff>365760</xdr:colOff>
                <xdr:row>151</xdr:row>
                <xdr:rowOff>83820</xdr:rowOff>
              </from>
              <to>
                <xdr:col>2</xdr:col>
                <xdr:colOff>1074420</xdr:colOff>
                <xdr:row>153</xdr:row>
                <xdr:rowOff>137160</xdr:rowOff>
              </to>
            </anchor>
          </objectPr>
        </oleObject>
      </mc:Choice>
      <mc:Fallback>
        <oleObject progId="Equation.DSMT4" shapeId="16397" r:id="rId27"/>
      </mc:Fallback>
    </mc:AlternateContent>
    <mc:AlternateContent xmlns:mc="http://schemas.openxmlformats.org/markup-compatibility/2006">
      <mc:Choice Requires="x14">
        <oleObject progId="Equation.DSMT4" shapeId="16398" r:id="rId29">
          <objectPr defaultSize="0" autoPict="0" r:id="rId30">
            <anchor moveWithCells="1">
              <from>
                <xdr:col>2</xdr:col>
                <xdr:colOff>335280</xdr:colOff>
                <xdr:row>154</xdr:row>
                <xdr:rowOff>160020</xdr:rowOff>
              </from>
              <to>
                <xdr:col>2</xdr:col>
                <xdr:colOff>1127760</xdr:colOff>
                <xdr:row>157</xdr:row>
                <xdr:rowOff>60960</xdr:rowOff>
              </to>
            </anchor>
          </objectPr>
        </oleObject>
      </mc:Choice>
      <mc:Fallback>
        <oleObject progId="Equation.DSMT4" shapeId="16398" r:id="rId29"/>
      </mc:Fallback>
    </mc:AlternateContent>
    <mc:AlternateContent xmlns:mc="http://schemas.openxmlformats.org/markup-compatibility/2006">
      <mc:Choice Requires="x14">
        <oleObject progId="Equation.DSMT4" shapeId="16399" r:id="rId31">
          <objectPr defaultSize="0" autoPict="0" r:id="rId32">
            <anchor moveWithCells="1">
              <from>
                <xdr:col>2</xdr:col>
                <xdr:colOff>160020</xdr:colOff>
                <xdr:row>158</xdr:row>
                <xdr:rowOff>121920</xdr:rowOff>
              </from>
              <to>
                <xdr:col>3</xdr:col>
                <xdr:colOff>1036320</xdr:colOff>
                <xdr:row>161</xdr:row>
                <xdr:rowOff>60960</xdr:rowOff>
              </to>
            </anchor>
          </objectPr>
        </oleObject>
      </mc:Choice>
      <mc:Fallback>
        <oleObject progId="Equation.DSMT4" shapeId="16399" r:id="rId31"/>
      </mc:Fallback>
    </mc:AlternateContent>
    <mc:AlternateContent xmlns:mc="http://schemas.openxmlformats.org/markup-compatibility/2006">
      <mc:Choice Requires="x14">
        <oleObject progId="Equation.DSMT4" shapeId="16400" r:id="rId33">
          <objectPr defaultSize="0" autoPict="0" r:id="rId22">
            <anchor moveWithCells="1" sizeWithCells="1">
              <from>
                <xdr:col>0</xdr:col>
                <xdr:colOff>53340</xdr:colOff>
                <xdr:row>165</xdr:row>
                <xdr:rowOff>114300</xdr:rowOff>
              </from>
              <to>
                <xdr:col>7</xdr:col>
                <xdr:colOff>243840</xdr:colOff>
                <xdr:row>172</xdr:row>
                <xdr:rowOff>83820</xdr:rowOff>
              </to>
            </anchor>
          </objectPr>
        </oleObject>
      </mc:Choice>
      <mc:Fallback>
        <oleObject progId="Equation.DSMT4" shapeId="16400" r:id="rId3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52259-3371-4F79-87A6-900620D87EB8}">
  <sheetPr>
    <tabColor theme="3" tint="0.59999389629810485"/>
  </sheetPr>
  <dimension ref="A2:AE110"/>
  <sheetViews>
    <sheetView workbookViewId="0">
      <pane xSplit="1" ySplit="9" topLeftCell="B82" activePane="bottomRight" state="frozen"/>
      <selection activeCell="F125" sqref="F125"/>
      <selection pane="topRight" activeCell="F125" sqref="F125"/>
      <selection pane="bottomLeft" activeCell="F125" sqref="F125"/>
      <selection pane="bottomRight" activeCell="F125" sqref="F125"/>
    </sheetView>
  </sheetViews>
  <sheetFormatPr defaultColWidth="9.109375" defaultRowHeight="14.4" x14ac:dyDescent="0.3"/>
  <cols>
    <col min="1" max="13" width="9.109375" style="13"/>
    <col min="14" max="14" width="12" style="13" bestFit="1" customWidth="1"/>
    <col min="15" max="15" width="9.109375" style="13"/>
    <col min="16" max="16" width="12.6640625" style="13" bestFit="1" customWidth="1"/>
    <col min="17" max="21" width="9.109375" style="13"/>
    <col min="22" max="22" width="12" style="13" bestFit="1" customWidth="1"/>
    <col min="23" max="24" width="9.109375" style="13"/>
    <col min="25" max="25" width="12" style="13" bestFit="1" customWidth="1"/>
    <col min="26" max="29" width="9.109375" style="13"/>
    <col min="30" max="30" width="12" style="13" bestFit="1" customWidth="1"/>
    <col min="31" max="31" width="19.44140625" style="13" customWidth="1"/>
    <col min="32" max="16384" width="9.109375" style="13"/>
  </cols>
  <sheetData>
    <row r="2" spans="1:31" x14ac:dyDescent="0.3">
      <c r="P2" s="13" t="s">
        <v>88</v>
      </c>
    </row>
    <row r="3" spans="1:31" x14ac:dyDescent="0.3">
      <c r="N3" s="13" t="s">
        <v>89</v>
      </c>
    </row>
    <row r="4" spans="1:31" x14ac:dyDescent="0.3">
      <c r="N4" s="13" t="s">
        <v>90</v>
      </c>
    </row>
    <row r="5" spans="1:31" x14ac:dyDescent="0.3">
      <c r="A5" s="23" t="s">
        <v>91</v>
      </c>
      <c r="B5" s="23" t="s">
        <v>92</v>
      </c>
      <c r="C5" s="23"/>
      <c r="V5" s="13" t="s">
        <v>93</v>
      </c>
    </row>
    <row r="6" spans="1:31" x14ac:dyDescent="0.3">
      <c r="M6" s="24"/>
      <c r="AD6" s="13" t="s">
        <v>94</v>
      </c>
      <c r="AE6" s="13" t="s">
        <v>95</v>
      </c>
    </row>
    <row r="7" spans="1:31" ht="15" thickBot="1" x14ac:dyDescent="0.35">
      <c r="A7" s="25">
        <v>0.10100000000000001</v>
      </c>
      <c r="D7" s="38">
        <v>62.352331258992713</v>
      </c>
      <c r="F7" s="39">
        <v>0.8072338709721647</v>
      </c>
    </row>
    <row r="8" spans="1:31" ht="15" thickTop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9"/>
      <c r="W8" s="19"/>
      <c r="X8" s="19"/>
    </row>
    <row r="9" spans="1:31" x14ac:dyDescent="0.3">
      <c r="B9" s="13">
        <v>-5</v>
      </c>
      <c r="C9" s="27" t="s">
        <v>96</v>
      </c>
      <c r="G9" s="13">
        <f t="shared" ref="G9:G72" si="0">(1-($F$7/6)*(3*B9-B9^3)+(($D$7-3)*(3-6*B9^2+B9^4))/24)</f>
        <v>1168.3013099404486</v>
      </c>
      <c r="N9" s="13">
        <f t="shared" ref="N9:N72" si="1">NORMDIST(B9,0,1,FALSE)</f>
        <v>1.4867195147342977E-6</v>
      </c>
      <c r="P9" s="13">
        <f t="shared" ref="P9:P72" si="2">G9*N9</f>
        <v>1.7369363565781081E-3</v>
      </c>
      <c r="V9" s="13">
        <f t="shared" ref="V9:V72" si="3">ABS(P9)</f>
        <v>1.7369363565781081E-3</v>
      </c>
      <c r="Y9" s="13">
        <f>($A$7/2)*V9</f>
        <v>8.7715286007194459E-5</v>
      </c>
      <c r="AD9" s="13">
        <f>Y9</f>
        <v>8.7715286007194459E-5</v>
      </c>
      <c r="AE9" s="13">
        <f t="shared" ref="AE9:AE72" si="4">AD9/SUM($Y$9:$Y$108)</f>
        <v>1.2368159220209016E-5</v>
      </c>
    </row>
    <row r="10" spans="1:31" x14ac:dyDescent="0.3">
      <c r="A10" s="13">
        <v>1</v>
      </c>
      <c r="B10" s="13">
        <f t="shared" ref="B10:B73" si="5">$B$9+A10*$A$7</f>
        <v>-4.899</v>
      </c>
      <c r="G10" s="13">
        <f t="shared" si="0"/>
        <v>1062.9405133026535</v>
      </c>
      <c r="N10" s="13">
        <f t="shared" si="1"/>
        <v>2.4509397556839956E-6</v>
      </c>
      <c r="P10" s="13">
        <f t="shared" si="2"/>
        <v>2.6052031619806263E-3</v>
      </c>
      <c r="V10" s="13">
        <f t="shared" si="3"/>
        <v>2.6052031619806263E-3</v>
      </c>
      <c r="Y10" s="13">
        <f t="shared" ref="Y10:Y73" si="6">($A$7)*V10</f>
        <v>2.6312551936004327E-4</v>
      </c>
      <c r="AD10" s="13">
        <f t="shared" ref="AD10:AD73" si="7">Y10+AD9</f>
        <v>3.5084080536723774E-4</v>
      </c>
      <c r="AE10" s="13">
        <f t="shared" si="4"/>
        <v>4.9469769059094785E-5</v>
      </c>
    </row>
    <row r="11" spans="1:31" x14ac:dyDescent="0.3">
      <c r="A11" s="13">
        <v>2</v>
      </c>
      <c r="B11" s="13">
        <f t="shared" si="5"/>
        <v>-4.798</v>
      </c>
      <c r="G11" s="13">
        <f t="shared" si="0"/>
        <v>964.50266193727964</v>
      </c>
      <c r="N11" s="13">
        <f t="shared" si="1"/>
        <v>3.9995026854766194E-6</v>
      </c>
      <c r="P11" s="13">
        <f t="shared" si="2"/>
        <v>3.8575309865674979E-3</v>
      </c>
      <c r="V11" s="13">
        <f t="shared" si="3"/>
        <v>3.8575309865674979E-3</v>
      </c>
      <c r="Y11" s="13">
        <f t="shared" si="6"/>
        <v>3.8961062964331733E-4</v>
      </c>
      <c r="AD11" s="13">
        <f t="shared" si="7"/>
        <v>7.4045143501055507E-4</v>
      </c>
      <c r="AE11" s="13">
        <f t="shared" si="4"/>
        <v>1.044062176607581E-4</v>
      </c>
    </row>
    <row r="12" spans="1:31" x14ac:dyDescent="0.3">
      <c r="A12" s="13">
        <v>3</v>
      </c>
      <c r="B12" s="13">
        <f t="shared" si="5"/>
        <v>-4.6970000000000001</v>
      </c>
      <c r="G12" s="13">
        <f t="shared" si="0"/>
        <v>872.69209804803438</v>
      </c>
      <c r="N12" s="13">
        <f t="shared" si="1"/>
        <v>6.4602468217096111E-6</v>
      </c>
      <c r="P12" s="13">
        <f t="shared" si="2"/>
        <v>5.6378063527459067E-3</v>
      </c>
      <c r="V12" s="13">
        <f t="shared" si="3"/>
        <v>5.6378063527459067E-3</v>
      </c>
      <c r="Y12" s="13">
        <f t="shared" si="6"/>
        <v>5.6941844162733662E-4</v>
      </c>
      <c r="AD12" s="13">
        <f t="shared" si="7"/>
        <v>1.3098698766378916E-3</v>
      </c>
      <c r="AE12" s="13">
        <f t="shared" si="4"/>
        <v>1.8469619070368414E-4</v>
      </c>
    </row>
    <row r="13" spans="1:31" x14ac:dyDescent="0.3">
      <c r="A13" s="13">
        <v>4</v>
      </c>
      <c r="B13" s="13">
        <f t="shared" si="5"/>
        <v>-4.5960000000000001</v>
      </c>
      <c r="G13" s="13">
        <f t="shared" si="0"/>
        <v>787.21934006601828</v>
      </c>
      <c r="N13" s="13">
        <f t="shared" si="1"/>
        <v>1.0329088331249594E-5</v>
      </c>
      <c r="P13" s="13">
        <f t="shared" si="2"/>
        <v>8.1312580996099164E-3</v>
      </c>
      <c r="V13" s="13">
        <f t="shared" si="3"/>
        <v>8.1312580996099164E-3</v>
      </c>
      <c r="Y13" s="13">
        <f t="shared" si="6"/>
        <v>8.2125706806060158E-4</v>
      </c>
      <c r="AD13" s="13">
        <f t="shared" si="7"/>
        <v>2.1311269446984932E-3</v>
      </c>
      <c r="AE13" s="13">
        <f t="shared" si="4"/>
        <v>3.0049628257891825E-4</v>
      </c>
    </row>
    <row r="14" spans="1:31" x14ac:dyDescent="0.3">
      <c r="A14" s="13">
        <v>5</v>
      </c>
      <c r="B14" s="13">
        <f t="shared" si="5"/>
        <v>-4.4950000000000001</v>
      </c>
      <c r="G14" s="13">
        <f t="shared" si="0"/>
        <v>707.80108264972296</v>
      </c>
      <c r="N14" s="13">
        <f t="shared" si="1"/>
        <v>1.6347247339999862E-5</v>
      </c>
      <c r="P14" s="13">
        <f t="shared" si="2"/>
        <v>1.1570599365594706E-2</v>
      </c>
      <c r="V14" s="13">
        <f t="shared" si="3"/>
        <v>1.1570599365594706E-2</v>
      </c>
      <c r="Y14" s="13">
        <f t="shared" si="6"/>
        <v>1.1686305359250653E-3</v>
      </c>
      <c r="AD14" s="13">
        <f t="shared" si="7"/>
        <v>3.2997574806235587E-3</v>
      </c>
      <c r="AE14" s="13">
        <f t="shared" si="4"/>
        <v>4.6527723691262347E-4</v>
      </c>
    </row>
    <row r="15" spans="1:31" x14ac:dyDescent="0.3">
      <c r="A15" s="13">
        <v>6</v>
      </c>
      <c r="B15" s="13">
        <f t="shared" si="5"/>
        <v>-4.3940000000000001</v>
      </c>
      <c r="G15" s="13">
        <f t="shared" si="0"/>
        <v>634.16019668502895</v>
      </c>
      <c r="N15" s="13">
        <f t="shared" si="1"/>
        <v>2.5609260510355175E-5</v>
      </c>
      <c r="P15" s="13">
        <f t="shared" si="2"/>
        <v>1.6240373682204982E-2</v>
      </c>
      <c r="V15" s="13">
        <f t="shared" si="3"/>
        <v>1.6240373682204982E-2</v>
      </c>
      <c r="Y15" s="13">
        <f t="shared" si="6"/>
        <v>1.6402777419027034E-3</v>
      </c>
      <c r="AD15" s="13">
        <f t="shared" si="7"/>
        <v>4.9400352225262619E-3</v>
      </c>
      <c r="AE15" s="13">
        <f t="shared" si="4"/>
        <v>6.9656208133020393E-4</v>
      </c>
    </row>
    <row r="16" spans="1:31" x14ac:dyDescent="0.3">
      <c r="A16" s="13">
        <v>7</v>
      </c>
      <c r="B16" s="13">
        <f t="shared" si="5"/>
        <v>-4.2930000000000001</v>
      </c>
      <c r="G16" s="13">
        <f t="shared" si="0"/>
        <v>566.02572928521101</v>
      </c>
      <c r="N16" s="13">
        <f t="shared" si="1"/>
        <v>3.97117663248513E-5</v>
      </c>
      <c r="P16" s="13">
        <f t="shared" si="2"/>
        <v>2.247788149522784E-2</v>
      </c>
      <c r="V16" s="13">
        <f t="shared" si="3"/>
        <v>2.247788149522784E-2</v>
      </c>
      <c r="Y16" s="13">
        <f t="shared" si="6"/>
        <v>2.2702660310180119E-3</v>
      </c>
      <c r="AD16" s="13">
        <f t="shared" si="7"/>
        <v>7.2103012535442738E-3</v>
      </c>
      <c r="AE16" s="13">
        <f t="shared" si="4"/>
        <v>1.0166774571332274E-3</v>
      </c>
    </row>
    <row r="17" spans="1:31" x14ac:dyDescent="0.3">
      <c r="A17" s="13">
        <v>8</v>
      </c>
      <c r="B17" s="13">
        <f t="shared" si="5"/>
        <v>-4.1920000000000002</v>
      </c>
      <c r="G17" s="13">
        <f t="shared" si="0"/>
        <v>503.13290379093257</v>
      </c>
      <c r="N17" s="13">
        <f t="shared" si="1"/>
        <v>6.0955252216615318E-5</v>
      </c>
      <c r="P17" s="13">
        <f t="shared" si="2"/>
        <v>3.0668593049054345E-2</v>
      </c>
      <c r="V17" s="13">
        <f t="shared" si="3"/>
        <v>3.0668593049054345E-2</v>
      </c>
      <c r="Y17" s="13">
        <f t="shared" si="6"/>
        <v>3.0975278979544891E-3</v>
      </c>
      <c r="AD17" s="13">
        <f t="shared" si="7"/>
        <v>1.0307829151498762E-2</v>
      </c>
      <c r="AE17" s="13">
        <f t="shared" si="4"/>
        <v>1.4534396222568549E-3</v>
      </c>
    </row>
    <row r="18" spans="1:31" x14ac:dyDescent="0.3">
      <c r="A18" s="13">
        <v>9</v>
      </c>
      <c r="B18" s="13">
        <f t="shared" si="5"/>
        <v>-4.0910000000000002</v>
      </c>
      <c r="G18" s="13">
        <f t="shared" si="0"/>
        <v>445.2231197702489</v>
      </c>
      <c r="N18" s="13">
        <f t="shared" si="1"/>
        <v>9.2613185614433534E-5</v>
      </c>
      <c r="P18" s="13">
        <f t="shared" si="2"/>
        <v>4.1233531431119234E-2</v>
      </c>
      <c r="V18" s="13">
        <f t="shared" si="3"/>
        <v>4.1233531431119234E-2</v>
      </c>
      <c r="Y18" s="13">
        <f t="shared" si="6"/>
        <v>4.1645866745430426E-3</v>
      </c>
      <c r="AD18" s="13">
        <f t="shared" si="7"/>
        <v>1.4472415826041805E-2</v>
      </c>
      <c r="AE18" s="13">
        <f t="shared" si="4"/>
        <v>2.0406607717482262E-3</v>
      </c>
    </row>
    <row r="19" spans="1:31" x14ac:dyDescent="0.3">
      <c r="A19" s="13">
        <v>10</v>
      </c>
      <c r="B19" s="13">
        <f t="shared" si="5"/>
        <v>-3.99</v>
      </c>
      <c r="G19" s="13">
        <f t="shared" si="0"/>
        <v>392.0439530186066</v>
      </c>
      <c r="N19" s="13">
        <f t="shared" si="1"/>
        <v>1.3928497646575994E-4</v>
      </c>
      <c r="P19" s="13">
        <f t="shared" si="2"/>
        <v>5.4605832769740112E-2</v>
      </c>
      <c r="V19" s="13">
        <f t="shared" si="3"/>
        <v>5.4605832769740112E-2</v>
      </c>
      <c r="Y19" s="13">
        <f t="shared" si="6"/>
        <v>5.5151891097437516E-3</v>
      </c>
      <c r="AD19" s="13">
        <f t="shared" si="7"/>
        <v>1.9987604935785556E-2</v>
      </c>
      <c r="AE19" s="13">
        <f t="shared" si="4"/>
        <v>2.8183215438202535E-3</v>
      </c>
    </row>
    <row r="20" spans="1:31" x14ac:dyDescent="0.3">
      <c r="A20" s="13">
        <v>11</v>
      </c>
      <c r="B20" s="13">
        <f t="shared" si="5"/>
        <v>-3.8890000000000002</v>
      </c>
      <c r="G20" s="13">
        <f t="shared" si="0"/>
        <v>343.34915555884345</v>
      </c>
      <c r="N20" s="13">
        <f t="shared" si="1"/>
        <v>2.0735069214939127E-4</v>
      </c>
      <c r="P20" s="13">
        <f t="shared" si="2"/>
        <v>7.11936850540352E-2</v>
      </c>
      <c r="V20" s="13">
        <f t="shared" si="3"/>
        <v>7.11936850540352E-2</v>
      </c>
      <c r="Y20" s="13">
        <f t="shared" si="6"/>
        <v>7.1905621904575553E-3</v>
      </c>
      <c r="AD20" s="13">
        <f t="shared" si="7"/>
        <v>2.7178167126243109E-2</v>
      </c>
      <c r="AE20" s="13">
        <f t="shared" si="4"/>
        <v>3.8322157246714625E-3</v>
      </c>
    </row>
    <row r="21" spans="1:31" x14ac:dyDescent="0.3">
      <c r="A21" s="13">
        <v>12</v>
      </c>
      <c r="B21" s="13">
        <f t="shared" si="5"/>
        <v>-3.7879999999999998</v>
      </c>
      <c r="G21" s="13">
        <f t="shared" si="0"/>
        <v>298.89865564118759</v>
      </c>
      <c r="N21" s="13">
        <f t="shared" si="1"/>
        <v>3.0554590364653618E-4</v>
      </c>
      <c r="P21" s="13">
        <f t="shared" si="2"/>
        <v>9.1327259836621502E-2</v>
      </c>
      <c r="V21" s="13">
        <f t="shared" si="3"/>
        <v>9.1327259836621502E-2</v>
      </c>
      <c r="Y21" s="13">
        <f t="shared" si="6"/>
        <v>9.2240532434987726E-3</v>
      </c>
      <c r="AD21" s="13">
        <f t="shared" si="7"/>
        <v>3.6402220369741882E-2</v>
      </c>
      <c r="AE21" s="13">
        <f t="shared" si="4"/>
        <v>5.1328391891143754E-3</v>
      </c>
    </row>
    <row r="22" spans="1:31" x14ac:dyDescent="0.3">
      <c r="A22" s="13">
        <v>13</v>
      </c>
      <c r="B22" s="13">
        <f t="shared" si="5"/>
        <v>-3.6869999999999998</v>
      </c>
      <c r="G22" s="13">
        <f t="shared" si="0"/>
        <v>258.45855774325946</v>
      </c>
      <c r="N22" s="13">
        <f t="shared" si="1"/>
        <v>4.4567390271459394E-4</v>
      </c>
      <c r="P22" s="13">
        <f t="shared" si="2"/>
        <v>0.11518823411942368</v>
      </c>
      <c r="V22" s="13">
        <f t="shared" si="3"/>
        <v>0.11518823411942368</v>
      </c>
      <c r="Y22" s="13">
        <f t="shared" si="6"/>
        <v>1.1634011646061792E-2</v>
      </c>
      <c r="AD22" s="13">
        <f t="shared" si="7"/>
        <v>4.8036232015803676E-2</v>
      </c>
      <c r="AE22" s="13">
        <f t="shared" si="4"/>
        <v>6.7732751377180909E-3</v>
      </c>
    </row>
    <row r="23" spans="1:31" x14ac:dyDescent="0.3">
      <c r="A23" s="13">
        <v>14</v>
      </c>
      <c r="B23" s="13">
        <f t="shared" si="5"/>
        <v>-3.5859999999999999</v>
      </c>
      <c r="G23" s="13">
        <f t="shared" si="0"/>
        <v>221.8011425700694</v>
      </c>
      <c r="N23" s="13">
        <f t="shared" si="1"/>
        <v>6.4346911127639178E-4</v>
      </c>
      <c r="P23" s="13">
        <f t="shared" si="2"/>
        <v>0.14272218408965082</v>
      </c>
      <c r="V23" s="13">
        <f t="shared" si="3"/>
        <v>0.14272218408965082</v>
      </c>
      <c r="Y23" s="13">
        <f t="shared" si="6"/>
        <v>1.4414940593054733E-2</v>
      </c>
      <c r="AD23" s="13">
        <f t="shared" si="7"/>
        <v>6.2451172608858407E-2</v>
      </c>
      <c r="AE23" s="13">
        <f t="shared" si="4"/>
        <v>8.8058317024898459E-3</v>
      </c>
    </row>
    <row r="24" spans="1:31" x14ac:dyDescent="0.3">
      <c r="A24" s="13">
        <v>15</v>
      </c>
      <c r="B24" s="13">
        <f t="shared" si="5"/>
        <v>-3.4849999999999999</v>
      </c>
      <c r="G24" s="13">
        <f t="shared" si="0"/>
        <v>188.70486705401956</v>
      </c>
      <c r="N24" s="13">
        <f t="shared" si="1"/>
        <v>9.196190652258089E-4</v>
      </c>
      <c r="P24" s="13">
        <f t="shared" si="2"/>
        <v>0.173536593443778</v>
      </c>
      <c r="V24" s="13">
        <f t="shared" si="3"/>
        <v>0.173536593443778</v>
      </c>
      <c r="Y24" s="13">
        <f t="shared" si="6"/>
        <v>1.752719593782158E-2</v>
      </c>
      <c r="AD24" s="13">
        <f t="shared" si="7"/>
        <v>7.9978368546679987E-2</v>
      </c>
      <c r="AE24" s="13">
        <f t="shared" si="4"/>
        <v>1.1277227053409611E-2</v>
      </c>
    </row>
    <row r="25" spans="1:31" x14ac:dyDescent="0.3">
      <c r="A25" s="13">
        <v>16</v>
      </c>
      <c r="B25" s="13">
        <f t="shared" si="5"/>
        <v>-3.3839999999999999</v>
      </c>
      <c r="G25" s="13">
        <f t="shared" si="0"/>
        <v>158.95436435490279</v>
      </c>
      <c r="N25" s="13">
        <f t="shared" si="1"/>
        <v>1.3009421669529307E-3</v>
      </c>
      <c r="P25" s="13">
        <f t="shared" si="2"/>
        <v>0.20679043521049292</v>
      </c>
      <c r="V25" s="13">
        <f t="shared" si="3"/>
        <v>0.20679043521049292</v>
      </c>
      <c r="Y25" s="13">
        <f t="shared" si="6"/>
        <v>2.0885833956259786E-2</v>
      </c>
      <c r="AD25" s="13">
        <f t="shared" si="7"/>
        <v>0.10086420250293977</v>
      </c>
      <c r="AE25" s="13">
        <f t="shared" si="4"/>
        <v>1.4222202001067896E-2</v>
      </c>
    </row>
    <row r="26" spans="1:31" x14ac:dyDescent="0.3">
      <c r="A26" s="13">
        <v>17</v>
      </c>
      <c r="B26" s="13">
        <f t="shared" si="5"/>
        <v>-3.2829999999999999</v>
      </c>
      <c r="G26" s="13">
        <f t="shared" si="0"/>
        <v>132.34044385990333</v>
      </c>
      <c r="N26" s="13">
        <f t="shared" si="1"/>
        <v>1.8217038523946315E-3</v>
      </c>
      <c r="P26" s="13">
        <f t="shared" si="2"/>
        <v>0.24108509640720135</v>
      </c>
      <c r="V26" s="13">
        <f t="shared" si="3"/>
        <v>0.24108509640720135</v>
      </c>
      <c r="Y26" s="13">
        <f t="shared" si="6"/>
        <v>2.4349594737127337E-2</v>
      </c>
      <c r="AD26" s="13">
        <f t="shared" si="7"/>
        <v>0.12521379724006712</v>
      </c>
      <c r="AE26" s="13">
        <f t="shared" si="4"/>
        <v>1.7655579219169347E-2</v>
      </c>
    </row>
    <row r="27" spans="1:31" x14ac:dyDescent="0.3">
      <c r="A27" s="13">
        <v>18</v>
      </c>
      <c r="B27" s="13">
        <f t="shared" si="5"/>
        <v>-3.1819999999999999</v>
      </c>
      <c r="G27" s="13">
        <f t="shared" si="0"/>
        <v>108.66009118359636</v>
      </c>
      <c r="N27" s="13">
        <f t="shared" si="1"/>
        <v>2.5250345499379808E-3</v>
      </c>
      <c r="P27" s="13">
        <f t="shared" si="2"/>
        <v>0.27437048443799222</v>
      </c>
      <c r="V27" s="13">
        <f t="shared" si="3"/>
        <v>0.27437048443799222</v>
      </c>
      <c r="Y27" s="13">
        <f t="shared" si="6"/>
        <v>2.7711418928237218E-2</v>
      </c>
      <c r="AD27" s="13">
        <f t="shared" si="7"/>
        <v>0.15292521616830435</v>
      </c>
      <c r="AE27" s="13">
        <f t="shared" si="4"/>
        <v>2.156298529539465E-2</v>
      </c>
    </row>
    <row r="28" spans="1:31" x14ac:dyDescent="0.3">
      <c r="A28" s="13">
        <v>19</v>
      </c>
      <c r="B28" s="13">
        <f t="shared" si="5"/>
        <v>-3.081</v>
      </c>
      <c r="G28" s="13">
        <f t="shared" si="0"/>
        <v>87.716468167948193</v>
      </c>
      <c r="N28" s="13">
        <f t="shared" si="1"/>
        <v>3.4643888734137819E-3</v>
      </c>
      <c r="P28" s="13">
        <f t="shared" si="2"/>
        <v>0.30388395633619392</v>
      </c>
      <c r="V28" s="13">
        <f t="shared" si="3"/>
        <v>0.30388395633619392</v>
      </c>
      <c r="Y28" s="13">
        <f t="shared" si="6"/>
        <v>3.0692279589955587E-2</v>
      </c>
      <c r="AD28" s="13">
        <f t="shared" si="7"/>
        <v>0.18361749575825992</v>
      </c>
      <c r="AE28" s="13">
        <f t="shared" si="4"/>
        <v>2.5890703052235876E-2</v>
      </c>
    </row>
    <row r="29" spans="1:31" x14ac:dyDescent="0.3">
      <c r="A29" s="13">
        <v>20</v>
      </c>
      <c r="B29" s="13">
        <f t="shared" si="5"/>
        <v>-2.98</v>
      </c>
      <c r="G29" s="13">
        <f t="shared" si="0"/>
        <v>69.318912882316226</v>
      </c>
      <c r="N29" s="13">
        <f t="shared" si="1"/>
        <v>4.7049575269339792E-3</v>
      </c>
      <c r="P29" s="13">
        <f t="shared" si="2"/>
        <v>0.32614254092453449</v>
      </c>
      <c r="V29" s="13">
        <f t="shared" si="3"/>
        <v>0.32614254092453449</v>
      </c>
      <c r="Y29" s="13">
        <f t="shared" si="6"/>
        <v>3.2940396633377986E-2</v>
      </c>
      <c r="AD29" s="13">
        <f t="shared" si="7"/>
        <v>0.21655789239163792</v>
      </c>
      <c r="AE29" s="13">
        <f t="shared" si="4"/>
        <v>3.0535413100893073E-2</v>
      </c>
    </row>
    <row r="30" spans="1:31" x14ac:dyDescent="0.3">
      <c r="A30" s="13">
        <v>21</v>
      </c>
      <c r="B30" s="13">
        <f t="shared" si="5"/>
        <v>-2.879</v>
      </c>
      <c r="G30" s="13">
        <f t="shared" si="0"/>
        <v>53.282939623448932</v>
      </c>
      <c r="N30" s="13">
        <f t="shared" si="1"/>
        <v>6.3249127862128329E-3</v>
      </c>
      <c r="P30" s="13">
        <f t="shared" si="2"/>
        <v>0.33700994611135854</v>
      </c>
      <c r="V30" s="13">
        <f t="shared" si="3"/>
        <v>0.33700994611135854</v>
      </c>
      <c r="Y30" s="13">
        <f t="shared" si="6"/>
        <v>3.4038004557247217E-2</v>
      </c>
      <c r="AD30" s="13">
        <f t="shared" si="7"/>
        <v>0.25059589694888512</v>
      </c>
      <c r="AE30" s="13">
        <f t="shared" si="4"/>
        <v>3.5334889669523355E-2</v>
      </c>
    </row>
    <row r="31" spans="1:31" x14ac:dyDescent="0.3">
      <c r="A31" s="13">
        <v>22</v>
      </c>
      <c r="B31" s="13">
        <f t="shared" si="5"/>
        <v>-2.778</v>
      </c>
      <c r="G31" s="13">
        <f t="shared" si="0"/>
        <v>39.430238915486022</v>
      </c>
      <c r="N31" s="13">
        <f t="shared" si="1"/>
        <v>8.416337402369389E-3</v>
      </c>
      <c r="P31" s="13">
        <f t="shared" si="2"/>
        <v>0.33185819456876603</v>
      </c>
      <c r="V31" s="13">
        <f t="shared" si="3"/>
        <v>0.33185819456876603</v>
      </c>
      <c r="Y31" s="13">
        <f t="shared" si="6"/>
        <v>3.3517677651445373E-2</v>
      </c>
      <c r="AD31" s="13">
        <f t="shared" si="7"/>
        <v>0.28411357460033049</v>
      </c>
      <c r="AE31" s="13">
        <f t="shared" si="4"/>
        <v>4.006099834174174E-2</v>
      </c>
    </row>
    <row r="32" spans="1:31" x14ac:dyDescent="0.3">
      <c r="A32" s="13">
        <v>23</v>
      </c>
      <c r="B32" s="13">
        <f t="shared" si="5"/>
        <v>-2.677</v>
      </c>
      <c r="G32" s="13">
        <f t="shared" si="0"/>
        <v>27.588677509958075</v>
      </c>
      <c r="N32" s="13">
        <f t="shared" si="1"/>
        <v>1.1085658498589472E-2</v>
      </c>
      <c r="P32" s="13">
        <f t="shared" si="2"/>
        <v>0.30583865730311094</v>
      </c>
      <c r="V32" s="13">
        <f t="shared" si="3"/>
        <v>0.30583865730311094</v>
      </c>
      <c r="Y32" s="13">
        <f t="shared" si="6"/>
        <v>3.0889704387614205E-2</v>
      </c>
      <c r="AD32" s="13">
        <f t="shared" si="7"/>
        <v>0.31500327898794467</v>
      </c>
      <c r="AE32" s="13">
        <f t="shared" si="4"/>
        <v>4.4416553679039114E-2</v>
      </c>
    </row>
    <row r="33" spans="1:31" x14ac:dyDescent="0.3">
      <c r="A33" s="13">
        <v>24</v>
      </c>
      <c r="B33" s="13">
        <f t="shared" si="5"/>
        <v>-2.5759999999999996</v>
      </c>
      <c r="G33" s="13">
        <f t="shared" si="0"/>
        <v>17.592298385786911</v>
      </c>
      <c r="N33" s="13">
        <f t="shared" si="1"/>
        <v>1.4453386482878732E-2</v>
      </c>
      <c r="P33" s="13">
        <f t="shared" si="2"/>
        <v>0.25426828769190191</v>
      </c>
      <c r="V33" s="13">
        <f t="shared" si="3"/>
        <v>0.25426828769190191</v>
      </c>
      <c r="Y33" s="13">
        <f t="shared" si="6"/>
        <v>2.5681097056882093E-2</v>
      </c>
      <c r="AD33" s="13">
        <f t="shared" si="7"/>
        <v>0.34068437604482676</v>
      </c>
      <c r="AE33" s="13">
        <f t="shared" si="4"/>
        <v>4.8037677337270206E-2</v>
      </c>
    </row>
    <row r="34" spans="1:31" x14ac:dyDescent="0.3">
      <c r="A34" s="13">
        <v>25</v>
      </c>
      <c r="B34" s="13">
        <f t="shared" si="5"/>
        <v>-2.4749999999999996</v>
      </c>
      <c r="G34" s="13">
        <f t="shared" si="0"/>
        <v>9.2813207492854453</v>
      </c>
      <c r="N34" s="13">
        <f t="shared" si="1"/>
        <v>1.8652948792269922E-2</v>
      </c>
      <c r="P34" s="13">
        <f t="shared" si="2"/>
        <v>0.17312400066105371</v>
      </c>
      <c r="V34" s="13">
        <f t="shared" si="3"/>
        <v>0.17312400066105371</v>
      </c>
      <c r="Y34" s="13">
        <f t="shared" si="6"/>
        <v>1.7485524066766425E-2</v>
      </c>
      <c r="AD34" s="13">
        <f t="shared" si="7"/>
        <v>0.35816990011159316</v>
      </c>
      <c r="AE34" s="13">
        <f t="shared" si="4"/>
        <v>5.0503196809997292E-2</v>
      </c>
    </row>
    <row r="35" spans="1:31" x14ac:dyDescent="0.3">
      <c r="A35" s="13">
        <v>26</v>
      </c>
      <c r="B35" s="13">
        <f t="shared" si="5"/>
        <v>-2.3739999999999997</v>
      </c>
      <c r="G35" s="13">
        <f t="shared" si="0"/>
        <v>2.5021400341576663</v>
      </c>
      <c r="N35" s="13">
        <f t="shared" si="1"/>
        <v>2.3828414277471986E-2</v>
      </c>
      <c r="P35" s="13">
        <f t="shared" si="2"/>
        <v>5.9622029314156777E-2</v>
      </c>
      <c r="V35" s="13">
        <f t="shared" si="3"/>
        <v>5.9622029314156777E-2</v>
      </c>
      <c r="Y35" s="13">
        <f t="shared" si="6"/>
        <v>6.0218249607298345E-3</v>
      </c>
      <c r="AD35" s="13">
        <f t="shared" si="7"/>
        <v>0.364191725072323</v>
      </c>
      <c r="AE35" s="13">
        <f t="shared" si="4"/>
        <v>5.1352294992318977E-2</v>
      </c>
    </row>
    <row r="36" spans="1:31" x14ac:dyDescent="0.3">
      <c r="A36" s="13">
        <v>27</v>
      </c>
      <c r="B36" s="13">
        <f t="shared" si="5"/>
        <v>-2.2729999999999997</v>
      </c>
      <c r="G36" s="13">
        <f t="shared" si="0"/>
        <v>-2.8926720985013836</v>
      </c>
      <c r="N36" s="13">
        <f t="shared" si="1"/>
        <v>3.0130930809477742E-2</v>
      </c>
      <c r="P36" s="13">
        <f t="shared" si="2"/>
        <v>-8.7158902854451978E-2</v>
      </c>
      <c r="V36" s="13">
        <f t="shared" si="3"/>
        <v>8.7158902854451978E-2</v>
      </c>
      <c r="Y36" s="13">
        <f t="shared" si="6"/>
        <v>8.8030491882996505E-3</v>
      </c>
      <c r="AD36" s="13">
        <f t="shared" si="7"/>
        <v>0.37299477426062266</v>
      </c>
      <c r="AE36" s="13">
        <f t="shared" si="4"/>
        <v>5.2593555426393053E-2</v>
      </c>
    </row>
    <row r="37" spans="1:31" x14ac:dyDescent="0.3">
      <c r="A37" s="13">
        <v>28</v>
      </c>
      <c r="B37" s="13">
        <f t="shared" si="5"/>
        <v>-2.1719999999999997</v>
      </c>
      <c r="G37" s="13">
        <f t="shared" si="0"/>
        <v>-7.0443677602055059</v>
      </c>
      <c r="N37" s="13">
        <f t="shared" si="1"/>
        <v>3.7713749861696219E-2</v>
      </c>
      <c r="P37" s="13">
        <f t="shared" si="2"/>
        <v>-0.26566952364218771</v>
      </c>
      <c r="V37" s="13">
        <f t="shared" si="3"/>
        <v>0.26566952364218771</v>
      </c>
      <c r="Y37" s="13">
        <f t="shared" si="6"/>
        <v>2.6832621887860959E-2</v>
      </c>
      <c r="AD37" s="13">
        <f t="shared" si="7"/>
        <v>0.39982739614848362</v>
      </c>
      <c r="AE37" s="13">
        <f t="shared" si="4"/>
        <v>5.6377048075297025E-2</v>
      </c>
    </row>
    <row r="38" spans="1:31" x14ac:dyDescent="0.3">
      <c r="A38" s="13">
        <v>29</v>
      </c>
      <c r="B38" s="13">
        <f t="shared" si="5"/>
        <v>-2.0709999999999997</v>
      </c>
      <c r="G38" s="13">
        <f t="shared" si="0"/>
        <v>-10.088022835077446</v>
      </c>
      <c r="N38" s="13">
        <f t="shared" si="1"/>
        <v>4.6725789305731173E-2</v>
      </c>
      <c r="P38" s="13">
        <f t="shared" si="2"/>
        <v>-0.47137082950323361</v>
      </c>
      <c r="V38" s="13">
        <f t="shared" si="3"/>
        <v>0.47137082950323361</v>
      </c>
      <c r="Y38" s="13">
        <f t="shared" si="6"/>
        <v>4.7608453779826601E-2</v>
      </c>
      <c r="AD38" s="13">
        <f t="shared" si="7"/>
        <v>0.4474358499283102</v>
      </c>
      <c r="AE38" s="13">
        <f t="shared" si="4"/>
        <v>6.3090004999687158E-2</v>
      </c>
    </row>
    <row r="39" spans="1:31" x14ac:dyDescent="0.3">
      <c r="A39" s="13">
        <v>30</v>
      </c>
      <c r="B39" s="13">
        <f t="shared" si="5"/>
        <v>-1.9699999999999998</v>
      </c>
      <c r="G39" s="13">
        <f t="shared" si="0"/>
        <v>-12.152536979848845</v>
      </c>
      <c r="N39" s="13">
        <f t="shared" si="1"/>
        <v>5.7303788919117152E-2</v>
      </c>
      <c r="P39" s="13">
        <f t="shared" si="2"/>
        <v>-0.69638641392502365</v>
      </c>
      <c r="V39" s="13">
        <f t="shared" si="3"/>
        <v>0.69638641392502365</v>
      </c>
      <c r="Y39" s="13">
        <f t="shared" si="6"/>
        <v>7.0335027806427391E-2</v>
      </c>
      <c r="AD39" s="13">
        <f t="shared" si="7"/>
        <v>0.51777087773473762</v>
      </c>
      <c r="AE39" s="13">
        <f t="shared" si="4"/>
        <v>7.3007487598972895E-2</v>
      </c>
    </row>
    <row r="40" spans="1:31" x14ac:dyDescent="0.3">
      <c r="A40" s="13">
        <v>31</v>
      </c>
      <c r="B40" s="13">
        <f t="shared" si="5"/>
        <v>-1.8689999999999998</v>
      </c>
      <c r="G40" s="13">
        <f t="shared" si="0"/>
        <v>-13.360633623860226</v>
      </c>
      <c r="N40" s="13">
        <f t="shared" si="1"/>
        <v>6.9563238531014968E-2</v>
      </c>
      <c r="P40" s="13">
        <f t="shared" si="2"/>
        <v>-0.92940894370208782</v>
      </c>
      <c r="V40" s="13">
        <f t="shared" si="3"/>
        <v>0.92940894370208782</v>
      </c>
      <c r="Y40" s="13">
        <f t="shared" si="6"/>
        <v>9.3870303313910872E-2</v>
      </c>
      <c r="AD40" s="13">
        <f t="shared" si="7"/>
        <v>0.61164118104864851</v>
      </c>
      <c r="AE40" s="13">
        <f t="shared" si="4"/>
        <v>8.6243525583738032E-2</v>
      </c>
    </row>
    <row r="41" spans="1:31" x14ac:dyDescent="0.3">
      <c r="A41" s="13">
        <v>32</v>
      </c>
      <c r="B41" s="13">
        <f t="shared" si="5"/>
        <v>-1.7679999999999998</v>
      </c>
      <c r="G41" s="13">
        <f t="shared" si="0"/>
        <v>-13.828859969061037</v>
      </c>
      <c r="N41" s="13">
        <f t="shared" si="1"/>
        <v>8.3588399272377337E-2</v>
      </c>
      <c r="P41" s="13">
        <f t="shared" si="2"/>
        <v>-1.1559322685756697</v>
      </c>
      <c r="V41" s="13">
        <f t="shared" si="3"/>
        <v>1.1559322685756697</v>
      </c>
      <c r="Y41" s="13">
        <f t="shared" si="6"/>
        <v>0.11674915912614264</v>
      </c>
      <c r="AD41" s="13">
        <f t="shared" si="7"/>
        <v>0.7283903401747911</v>
      </c>
      <c r="AE41" s="13">
        <f t="shared" si="4"/>
        <v>0.10270556150275921</v>
      </c>
    </row>
    <row r="42" spans="1:31" x14ac:dyDescent="0.3">
      <c r="A42" s="13">
        <v>33</v>
      </c>
      <c r="B42" s="13">
        <f t="shared" si="5"/>
        <v>-1.6669999999999998</v>
      </c>
      <c r="G42" s="13">
        <f t="shared" si="0"/>
        <v>-13.667586990009642</v>
      </c>
      <c r="N42" s="13">
        <f t="shared" si="1"/>
        <v>9.9421883540771347E-2</v>
      </c>
      <c r="P42" s="13">
        <f t="shared" si="2"/>
        <v>-1.3588572420041003</v>
      </c>
      <c r="V42" s="13">
        <f t="shared" si="3"/>
        <v>1.3588572420041003</v>
      </c>
      <c r="Y42" s="13">
        <f t="shared" si="6"/>
        <v>0.13724458144241414</v>
      </c>
      <c r="AD42" s="13">
        <f t="shared" si="7"/>
        <v>0.86563492161720523</v>
      </c>
      <c r="AE42" s="13">
        <f t="shared" si="4"/>
        <v>0.12205752297560322</v>
      </c>
    </row>
    <row r="43" spans="1:31" x14ac:dyDescent="0.3">
      <c r="A43" s="13">
        <v>34</v>
      </c>
      <c r="B43" s="13">
        <f t="shared" si="5"/>
        <v>-1.5659999999999998</v>
      </c>
      <c r="G43" s="13">
        <f t="shared" si="0"/>
        <v>-12.981009433873277</v>
      </c>
      <c r="N43" s="13">
        <f t="shared" si="1"/>
        <v>0.11705439552546529</v>
      </c>
      <c r="P43" s="13">
        <f t="shared" si="2"/>
        <v>-1.5194842125923989</v>
      </c>
      <c r="V43" s="13">
        <f t="shared" si="3"/>
        <v>1.5194842125923989</v>
      </c>
      <c r="Y43" s="13">
        <f t="shared" si="6"/>
        <v>0.15346790547183228</v>
      </c>
      <c r="AD43" s="13">
        <f t="shared" si="7"/>
        <v>1.0191028270890374</v>
      </c>
      <c r="AE43" s="13">
        <f t="shared" si="4"/>
        <v>0.14369702934296458</v>
      </c>
    </row>
    <row r="44" spans="1:31" x14ac:dyDescent="0.3">
      <c r="A44" s="13">
        <v>35</v>
      </c>
      <c r="B44" s="13">
        <f t="shared" si="5"/>
        <v>-1.4649999999999999</v>
      </c>
      <c r="G44" s="13">
        <f t="shared" si="0"/>
        <v>-11.867145820428112</v>
      </c>
      <c r="N44" s="13">
        <f t="shared" si="1"/>
        <v>0.13641534591340351</v>
      </c>
      <c r="P44" s="13">
        <f t="shared" si="2"/>
        <v>-1.6188608020985016</v>
      </c>
      <c r="V44" s="13">
        <f t="shared" si="3"/>
        <v>1.6188608020985016</v>
      </c>
      <c r="Y44" s="13">
        <f t="shared" si="6"/>
        <v>0.16350494101194868</v>
      </c>
      <c r="AD44" s="13">
        <f t="shared" si="7"/>
        <v>1.1826077681009861</v>
      </c>
      <c r="AE44" s="13">
        <f t="shared" si="4"/>
        <v>0.16675179249520236</v>
      </c>
    </row>
    <row r="45" spans="1:31" x14ac:dyDescent="0.3">
      <c r="A45" s="13">
        <v>36</v>
      </c>
      <c r="B45" s="13">
        <f t="shared" si="5"/>
        <v>-1.3639999999999999</v>
      </c>
      <c r="G45" s="13">
        <f t="shared" si="0"/>
        <v>-10.417838442059201</v>
      </c>
      <c r="N45" s="13">
        <f t="shared" si="1"/>
        <v>0.15736512556566029</v>
      </c>
      <c r="P45" s="13">
        <f t="shared" si="2"/>
        <v>-1.6394044545574089</v>
      </c>
      <c r="V45" s="13">
        <f t="shared" si="3"/>
        <v>1.6394044545574089</v>
      </c>
      <c r="Y45" s="13">
        <f t="shared" si="6"/>
        <v>0.16557984991029831</v>
      </c>
      <c r="AD45" s="13">
        <f t="shared" si="7"/>
        <v>1.3481876180112844</v>
      </c>
      <c r="AE45" s="13">
        <f t="shared" si="4"/>
        <v>0.19009912499071413</v>
      </c>
    </row>
    <row r="46" spans="1:31" x14ac:dyDescent="0.3">
      <c r="A46" s="13">
        <v>37</v>
      </c>
      <c r="B46" s="13">
        <f t="shared" si="5"/>
        <v>-1.2629999999999999</v>
      </c>
      <c r="G46" s="13">
        <f t="shared" si="0"/>
        <v>-8.7187533637605128</v>
      </c>
      <c r="N46" s="13">
        <f t="shared" si="1"/>
        <v>0.17968983860954071</v>
      </c>
      <c r="P46" s="13">
        <f t="shared" si="2"/>
        <v>-1.5666713848105167</v>
      </c>
      <c r="V46" s="13">
        <f t="shared" si="3"/>
        <v>1.5666713848105167</v>
      </c>
      <c r="Y46" s="13">
        <f t="shared" si="6"/>
        <v>0.15823380986586219</v>
      </c>
      <c r="AD46" s="13">
        <f t="shared" si="7"/>
        <v>1.5064214278771466</v>
      </c>
      <c r="AE46" s="13">
        <f t="shared" si="4"/>
        <v>0.21241064038930435</v>
      </c>
    </row>
    <row r="47" spans="1:31" x14ac:dyDescent="0.3">
      <c r="A47" s="13">
        <v>38</v>
      </c>
      <c r="B47" s="13">
        <f t="shared" si="5"/>
        <v>-1.1619999999999999</v>
      </c>
      <c r="G47" s="13">
        <f t="shared" si="0"/>
        <v>-6.8493804231349191</v>
      </c>
      <c r="N47" s="13">
        <f t="shared" si="1"/>
        <v>0.20309924389892503</v>
      </c>
      <c r="P47" s="13">
        <f t="shared" si="2"/>
        <v>-1.3911039851148013</v>
      </c>
      <c r="V47" s="13">
        <f t="shared" si="3"/>
        <v>1.3911039851148013</v>
      </c>
      <c r="Y47" s="13">
        <f t="shared" si="6"/>
        <v>0.14050150249659493</v>
      </c>
      <c r="AD47" s="13">
        <f t="shared" si="7"/>
        <v>1.6469229303737416</v>
      </c>
      <c r="AE47" s="13">
        <f t="shared" si="4"/>
        <v>0.23222183901452403</v>
      </c>
    </row>
    <row r="48" spans="1:31" x14ac:dyDescent="0.3">
      <c r="A48" s="13">
        <v>39</v>
      </c>
      <c r="B48" s="13">
        <f t="shared" si="5"/>
        <v>-1.0609999999999999</v>
      </c>
      <c r="G48" s="13">
        <f t="shared" si="0"/>
        <v>-4.8830332303941946</v>
      </c>
      <c r="N48" s="13">
        <f t="shared" si="1"/>
        <v>0.22722852877998642</v>
      </c>
      <c r="P48" s="13">
        <f t="shared" si="2"/>
        <v>-1.1095644569262573</v>
      </c>
      <c r="V48" s="13">
        <f t="shared" si="3"/>
        <v>1.1095644569262573</v>
      </c>
      <c r="Y48" s="13">
        <f t="shared" si="6"/>
        <v>0.11206601014955199</v>
      </c>
      <c r="AD48" s="13">
        <f t="shared" si="7"/>
        <v>1.7589889405232937</v>
      </c>
      <c r="AE48" s="13">
        <f t="shared" si="4"/>
        <v>0.24802353470288482</v>
      </c>
    </row>
    <row r="49" spans="1:31" x14ac:dyDescent="0.3">
      <c r="A49" s="13">
        <v>40</v>
      </c>
      <c r="B49" s="13">
        <f t="shared" si="5"/>
        <v>-0.96</v>
      </c>
      <c r="G49" s="13">
        <f t="shared" si="0"/>
        <v>-2.8868491683590185</v>
      </c>
      <c r="N49" s="13">
        <f t="shared" si="1"/>
        <v>0.25164434109811712</v>
      </c>
      <c r="P49" s="13">
        <f t="shared" si="2"/>
        <v>-0.72645925682135259</v>
      </c>
      <c r="V49" s="13">
        <f t="shared" si="3"/>
        <v>0.72645925682135259</v>
      </c>
      <c r="Y49" s="13">
        <f t="shared" si="6"/>
        <v>7.337238493895662E-2</v>
      </c>
      <c r="AD49" s="13">
        <f t="shared" si="7"/>
        <v>1.8323613254622504</v>
      </c>
      <c r="AE49" s="13">
        <f t="shared" si="4"/>
        <v>0.25836929518090518</v>
      </c>
    </row>
    <row r="50" spans="1:31" x14ac:dyDescent="0.3">
      <c r="A50" s="13">
        <v>41</v>
      </c>
      <c r="B50" s="13">
        <f t="shared" si="5"/>
        <v>-0.85899999999999999</v>
      </c>
      <c r="G50" s="13">
        <f t="shared" si="0"/>
        <v>-0.9217893924589724</v>
      </c>
      <c r="N50" s="13">
        <f t="shared" si="1"/>
        <v>0.27585524287120494</v>
      </c>
      <c r="P50" s="13">
        <f t="shared" si="2"/>
        <v>-0.25428043673287026</v>
      </c>
      <c r="V50" s="13">
        <f t="shared" si="3"/>
        <v>0.25428043673287026</v>
      </c>
      <c r="Y50" s="13">
        <f t="shared" si="6"/>
        <v>2.5682324110019899E-2</v>
      </c>
      <c r="AD50" s="13">
        <f t="shared" si="7"/>
        <v>1.8580436495722703</v>
      </c>
      <c r="AE50" s="13">
        <f t="shared" si="4"/>
        <v>0.26199059185787987</v>
      </c>
    </row>
    <row r="51" spans="1:31" x14ac:dyDescent="0.3">
      <c r="A51" s="13">
        <v>42</v>
      </c>
      <c r="B51" s="13">
        <f t="shared" si="5"/>
        <v>-0.75800000000000001</v>
      </c>
      <c r="G51" s="13">
        <f t="shared" si="0"/>
        <v>0.95736116926745563</v>
      </c>
      <c r="N51" s="13">
        <f t="shared" si="1"/>
        <v>0.29932643861165642</v>
      </c>
      <c r="P51" s="13">
        <f t="shared" si="2"/>
        <v>0.28656350926191865</v>
      </c>
      <c r="V51" s="13">
        <f t="shared" si="3"/>
        <v>0.28656350926191865</v>
      </c>
      <c r="Y51" s="13">
        <f t="shared" si="6"/>
        <v>2.8942914435453784E-2</v>
      </c>
      <c r="AD51" s="13">
        <f t="shared" si="7"/>
        <v>1.8869865640077241</v>
      </c>
      <c r="AE51" s="13">
        <f t="shared" si="4"/>
        <v>0.26607164306718928</v>
      </c>
    </row>
    <row r="52" spans="1:31" x14ac:dyDescent="0.3">
      <c r="A52" s="13">
        <v>43</v>
      </c>
      <c r="B52" s="13">
        <f t="shared" si="5"/>
        <v>-0.65700000000000003</v>
      </c>
      <c r="G52" s="13">
        <f t="shared" si="0"/>
        <v>2.7019938161728674</v>
      </c>
      <c r="N52" s="13">
        <f t="shared" si="1"/>
        <v>0.32149829672959446</v>
      </c>
      <c r="P52" s="13">
        <f t="shared" si="2"/>
        <v>0.86868640967347377</v>
      </c>
      <c r="V52" s="13">
        <f t="shared" si="3"/>
        <v>0.86868640967347377</v>
      </c>
      <c r="Y52" s="13">
        <f t="shared" si="6"/>
        <v>8.7737327377020863E-2</v>
      </c>
      <c r="AD52" s="13">
        <f t="shared" si="7"/>
        <v>1.9747238913847449</v>
      </c>
      <c r="AE52" s="13">
        <f t="shared" si="4"/>
        <v>0.27844291019690703</v>
      </c>
    </row>
    <row r="53" spans="1:31" x14ac:dyDescent="0.3">
      <c r="A53" s="13">
        <v>44</v>
      </c>
      <c r="B53" s="13">
        <f t="shared" si="5"/>
        <v>-0.55600000000000005</v>
      </c>
      <c r="G53" s="13">
        <f t="shared" si="0"/>
        <v>4.2696760750009695</v>
      </c>
      <c r="N53" s="13">
        <f t="shared" si="1"/>
        <v>0.34180785297801497</v>
      </c>
      <c r="P53" s="13">
        <f t="shared" si="2"/>
        <v>1.4594088121076794</v>
      </c>
      <c r="V53" s="13">
        <f t="shared" si="3"/>
        <v>1.4594088121076794</v>
      </c>
      <c r="Y53" s="13">
        <f t="shared" si="6"/>
        <v>0.14740029002287564</v>
      </c>
      <c r="AD53" s="13">
        <f t="shared" si="7"/>
        <v>2.1221241814076204</v>
      </c>
      <c r="AE53" s="13">
        <f t="shared" si="4"/>
        <v>0.29922686176446367</v>
      </c>
    </row>
    <row r="54" spans="1:31" x14ac:dyDescent="0.3">
      <c r="A54" s="13">
        <v>45</v>
      </c>
      <c r="B54" s="13">
        <f t="shared" si="5"/>
        <v>-0.45500000000000007</v>
      </c>
      <c r="G54" s="13">
        <f t="shared" si="0"/>
        <v>5.6241516998865606</v>
      </c>
      <c r="N54" s="13">
        <f t="shared" si="1"/>
        <v>0.35971219226542389</v>
      </c>
      <c r="P54" s="13">
        <f t="shared" si="2"/>
        <v>2.0230759375995051</v>
      </c>
      <c r="V54" s="13">
        <f t="shared" si="3"/>
        <v>2.0230759375995051</v>
      </c>
      <c r="Y54" s="13">
        <f t="shared" si="6"/>
        <v>0.20433066969755004</v>
      </c>
      <c r="AD54" s="13">
        <f t="shared" si="7"/>
        <v>2.3264548511051704</v>
      </c>
      <c r="AE54" s="13">
        <f t="shared" si="4"/>
        <v>0.32803819410377744</v>
      </c>
    </row>
    <row r="55" spans="1:31" x14ac:dyDescent="0.3">
      <c r="A55" s="13">
        <v>46</v>
      </c>
      <c r="B55" s="13">
        <f t="shared" si="5"/>
        <v>-0.35400000000000009</v>
      </c>
      <c r="G55" s="13">
        <f t="shared" si="0"/>
        <v>6.7353406723555356</v>
      </c>
      <c r="N55" s="13">
        <f t="shared" si="1"/>
        <v>0.37471238028421117</v>
      </c>
      <c r="P55" s="13">
        <f t="shared" si="2"/>
        <v>2.523815535363402</v>
      </c>
      <c r="V55" s="13">
        <f t="shared" si="3"/>
        <v>2.523815535363402</v>
      </c>
      <c r="Y55" s="13">
        <f t="shared" si="6"/>
        <v>0.25490536907170364</v>
      </c>
      <c r="AD55" s="13">
        <f t="shared" si="7"/>
        <v>2.5813602201768742</v>
      </c>
      <c r="AE55" s="13">
        <f t="shared" si="4"/>
        <v>0.36398073427296057</v>
      </c>
    </row>
    <row r="56" spans="1:31" x14ac:dyDescent="0.3">
      <c r="A56" s="13">
        <v>47</v>
      </c>
      <c r="B56" s="13">
        <f t="shared" si="5"/>
        <v>-0.25300000000000011</v>
      </c>
      <c r="G56" s="13">
        <f t="shared" si="0"/>
        <v>7.5793392013248821</v>
      </c>
      <c r="N56" s="13">
        <f t="shared" si="1"/>
        <v>0.38637648574037453</v>
      </c>
      <c r="P56" s="13">
        <f t="shared" si="2"/>
        <v>2.928478444842165</v>
      </c>
      <c r="V56" s="13">
        <f t="shared" si="3"/>
        <v>2.928478444842165</v>
      </c>
      <c r="Y56" s="13">
        <f t="shared" si="6"/>
        <v>0.2957763229290587</v>
      </c>
      <c r="AD56" s="13">
        <f t="shared" si="7"/>
        <v>2.8771365431059328</v>
      </c>
      <c r="AE56" s="13">
        <f t="shared" si="4"/>
        <v>0.40568622053512138</v>
      </c>
    </row>
    <row r="57" spans="1:31" x14ac:dyDescent="0.3">
      <c r="A57" s="13">
        <v>48</v>
      </c>
      <c r="B57" s="13">
        <f t="shared" si="5"/>
        <v>-0.15199999999999925</v>
      </c>
      <c r="G57" s="13">
        <f t="shared" si="0"/>
        <v>8.1384197231026913</v>
      </c>
      <c r="N57" s="13">
        <f t="shared" si="1"/>
        <v>0.39436021613719047</v>
      </c>
      <c r="P57" s="13">
        <f t="shared" si="2"/>
        <v>3.2094689610179512</v>
      </c>
      <c r="V57" s="13">
        <f t="shared" si="3"/>
        <v>3.2094689610179512</v>
      </c>
      <c r="Y57" s="13">
        <f t="shared" si="6"/>
        <v>0.32415636506281309</v>
      </c>
      <c r="AD57" s="13">
        <f t="shared" si="7"/>
        <v>3.201292908168746</v>
      </c>
      <c r="AE57" s="13">
        <f t="shared" si="4"/>
        <v>0.45139339106195792</v>
      </c>
    </row>
    <row r="58" spans="1:31" x14ac:dyDescent="0.3">
      <c r="A58" s="13">
        <v>49</v>
      </c>
      <c r="B58" s="13">
        <f t="shared" si="5"/>
        <v>-5.0999999999999268E-2</v>
      </c>
      <c r="G58" s="13">
        <f t="shared" si="0"/>
        <v>8.4010309013881326</v>
      </c>
      <c r="N58" s="13">
        <f t="shared" si="1"/>
        <v>0.39842379318515947</v>
      </c>
      <c r="P58" s="13">
        <f t="shared" si="2"/>
        <v>3.347170598396799</v>
      </c>
      <c r="V58" s="13">
        <f t="shared" si="3"/>
        <v>3.347170598396799</v>
      </c>
      <c r="Y58" s="13">
        <f t="shared" si="6"/>
        <v>0.33806423043807671</v>
      </c>
      <c r="AD58" s="13">
        <f t="shared" si="7"/>
        <v>3.5393571386068228</v>
      </c>
      <c r="AE58" s="13">
        <f t="shared" si="4"/>
        <v>0.49906161879107475</v>
      </c>
    </row>
    <row r="59" spans="1:31" x14ac:dyDescent="0.3">
      <c r="A59" s="13">
        <v>50</v>
      </c>
      <c r="B59" s="13">
        <f t="shared" si="5"/>
        <v>5.0000000000000711E-2</v>
      </c>
      <c r="G59" s="13">
        <f t="shared" si="0"/>
        <v>8.3617976272714909</v>
      </c>
      <c r="N59" s="13">
        <f t="shared" si="1"/>
        <v>0.39844391409476398</v>
      </c>
      <c r="P59" s="13">
        <f t="shared" si="2"/>
        <v>3.3317073754783633</v>
      </c>
      <c r="V59" s="13">
        <f t="shared" si="3"/>
        <v>3.3317073754783633</v>
      </c>
      <c r="Y59" s="13">
        <f t="shared" si="6"/>
        <v>0.33650244492331471</v>
      </c>
      <c r="AD59" s="13">
        <f t="shared" si="7"/>
        <v>3.8758595835301373</v>
      </c>
      <c r="AE59" s="13">
        <f t="shared" si="4"/>
        <v>0.54650962935174041</v>
      </c>
    </row>
    <row r="60" spans="1:31" x14ac:dyDescent="0.3">
      <c r="A60" s="13">
        <v>51</v>
      </c>
      <c r="B60" s="13">
        <f t="shared" si="5"/>
        <v>0.15100000000000069</v>
      </c>
      <c r="G60" s="13">
        <f t="shared" si="0"/>
        <v>8.0215210192341342</v>
      </c>
      <c r="N60" s="13">
        <f t="shared" si="1"/>
        <v>0.39441996623589087</v>
      </c>
      <c r="P60" s="13">
        <f t="shared" si="2"/>
        <v>3.1638480495668162</v>
      </c>
      <c r="V60" s="13">
        <f t="shared" si="3"/>
        <v>3.1638480495668162</v>
      </c>
      <c r="Y60" s="13">
        <f t="shared" si="6"/>
        <v>0.31954865300624846</v>
      </c>
      <c r="AD60" s="13">
        <f t="shared" si="7"/>
        <v>4.1954082365363856</v>
      </c>
      <c r="AE60" s="13">
        <f t="shared" si="4"/>
        <v>0.59156709651499451</v>
      </c>
    </row>
    <row r="61" spans="1:31" x14ac:dyDescent="0.3">
      <c r="A61" s="13">
        <v>52</v>
      </c>
      <c r="B61" s="13">
        <f t="shared" si="5"/>
        <v>0.25200000000000067</v>
      </c>
      <c r="G61" s="13">
        <f t="shared" si="0"/>
        <v>7.387178423148538</v>
      </c>
      <c r="N61" s="13">
        <f t="shared" si="1"/>
        <v>0.38647405812101859</v>
      </c>
      <c r="P61" s="13">
        <f t="shared" si="2"/>
        <v>2.8549528232582424</v>
      </c>
      <c r="V61" s="13">
        <f t="shared" si="3"/>
        <v>2.8549528232582424</v>
      </c>
      <c r="Y61" s="13">
        <f t="shared" si="6"/>
        <v>0.28835023514908248</v>
      </c>
      <c r="AD61" s="13">
        <f t="shared" si="7"/>
        <v>4.4837584716854684</v>
      </c>
      <c r="AE61" s="13">
        <f t="shared" si="4"/>
        <v>0.63222547867219392</v>
      </c>
    </row>
    <row r="62" spans="1:31" x14ac:dyDescent="0.3">
      <c r="A62" s="13">
        <v>53</v>
      </c>
      <c r="B62" s="13">
        <f t="shared" si="5"/>
        <v>0.35300000000000065</v>
      </c>
      <c r="G62" s="13">
        <f t="shared" si="0"/>
        <v>6.4719234122782581</v>
      </c>
      <c r="N62" s="13">
        <f t="shared" si="1"/>
        <v>0.37484486452585164</v>
      </c>
      <c r="P62" s="13">
        <f t="shared" si="2"/>
        <v>2.4259672546971309</v>
      </c>
      <c r="V62" s="13">
        <f t="shared" si="3"/>
        <v>2.4259672546971309</v>
      </c>
      <c r="Y62" s="13">
        <f t="shared" si="6"/>
        <v>0.24502269272441024</v>
      </c>
      <c r="AD62" s="13">
        <f t="shared" si="7"/>
        <v>4.7287811644098783</v>
      </c>
      <c r="AE62" s="13">
        <f t="shared" si="4"/>
        <v>0.66677452723747244</v>
      </c>
    </row>
    <row r="63" spans="1:31" x14ac:dyDescent="0.3">
      <c r="A63" s="13">
        <v>54</v>
      </c>
      <c r="B63" s="13">
        <f t="shared" si="5"/>
        <v>0.45400000000000063</v>
      </c>
      <c r="G63" s="13">
        <f t="shared" si="0"/>
        <v>5.2950857872779578</v>
      </c>
      <c r="N63" s="13">
        <f t="shared" si="1"/>
        <v>0.3598757186153565</v>
      </c>
      <c r="P63" s="13">
        <f t="shared" si="2"/>
        <v>1.9055728028266157</v>
      </c>
      <c r="V63" s="13">
        <f t="shared" si="3"/>
        <v>1.9055728028266157</v>
      </c>
      <c r="Y63" s="13">
        <f t="shared" si="6"/>
        <v>0.19246285308548819</v>
      </c>
      <c r="AD63" s="13">
        <f t="shared" si="7"/>
        <v>4.9212440174953667</v>
      </c>
      <c r="AE63" s="13">
        <f t="shared" si="4"/>
        <v>0.69391245631794962</v>
      </c>
    </row>
    <row r="64" spans="1:31" x14ac:dyDescent="0.3">
      <c r="A64" s="13">
        <v>55</v>
      </c>
      <c r="B64" s="13">
        <f t="shared" si="5"/>
        <v>0.5550000000000006</v>
      </c>
      <c r="G64" s="13">
        <f t="shared" si="0"/>
        <v>3.8821715761933904</v>
      </c>
      <c r="N64" s="13">
        <f t="shared" si="1"/>
        <v>0.3419977799876871</v>
      </c>
      <c r="P64" s="13">
        <f t="shared" si="2"/>
        <v>1.3276940605894396</v>
      </c>
      <c r="V64" s="13">
        <f t="shared" si="3"/>
        <v>1.3276940605894396</v>
      </c>
      <c r="Y64" s="13">
        <f t="shared" si="6"/>
        <v>0.13409710011953341</v>
      </c>
      <c r="AD64" s="13">
        <f t="shared" si="7"/>
        <v>5.0553411176149003</v>
      </c>
      <c r="AE64" s="13">
        <f t="shared" si="4"/>
        <v>0.71282061201968971</v>
      </c>
    </row>
    <row r="65" spans="1:31" x14ac:dyDescent="0.3">
      <c r="A65" s="13">
        <v>56</v>
      </c>
      <c r="B65" s="13">
        <f t="shared" si="5"/>
        <v>0.65600000000000058</v>
      </c>
      <c r="G65" s="13">
        <f t="shared" si="0"/>
        <v>2.2648630344614062</v>
      </c>
      <c r="N65" s="13">
        <f t="shared" si="1"/>
        <v>0.3217094296581981</v>
      </c>
      <c r="P65" s="13">
        <f t="shared" si="2"/>
        <v>0.72862779507051489</v>
      </c>
      <c r="V65" s="13">
        <f t="shared" si="3"/>
        <v>0.72862779507051489</v>
      </c>
      <c r="Y65" s="13">
        <f t="shared" si="6"/>
        <v>7.3591407302122006E-2</v>
      </c>
      <c r="AD65" s="13">
        <f t="shared" si="7"/>
        <v>5.1289325249170226</v>
      </c>
      <c r="AE65" s="13">
        <f t="shared" si="4"/>
        <v>0.72319725540972835</v>
      </c>
    </row>
    <row r="66" spans="1:31" x14ac:dyDescent="0.3">
      <c r="A66" s="13">
        <v>57</v>
      </c>
      <c r="B66" s="13">
        <f t="shared" si="5"/>
        <v>0.75700000000000056</v>
      </c>
      <c r="G66" s="13">
        <f t="shared" si="0"/>
        <v>0.48101864490995344</v>
      </c>
      <c r="N66" s="13">
        <f t="shared" si="1"/>
        <v>0.29955326428828344</v>
      </c>
      <c r="P66" s="13">
        <f t="shared" si="2"/>
        <v>0.14409070526630324</v>
      </c>
      <c r="V66" s="13">
        <f t="shared" si="3"/>
        <v>0.14409070526630324</v>
      </c>
      <c r="Y66" s="13">
        <f t="shared" si="6"/>
        <v>1.4553161231896629E-2</v>
      </c>
      <c r="AD66" s="13">
        <f t="shared" si="7"/>
        <v>5.1434856861489191</v>
      </c>
      <c r="AE66" s="13">
        <f t="shared" si="4"/>
        <v>0.7252493015634478</v>
      </c>
    </row>
    <row r="67" spans="1:31" x14ac:dyDescent="0.3">
      <c r="A67" s="13">
        <v>58</v>
      </c>
      <c r="B67" s="13">
        <f t="shared" si="5"/>
        <v>0.85800000000000054</v>
      </c>
      <c r="G67" s="13">
        <f t="shared" si="0"/>
        <v>-1.4253268822419298</v>
      </c>
      <c r="N67" s="13">
        <f t="shared" si="1"/>
        <v>0.27609216628203237</v>
      </c>
      <c r="P67" s="13">
        <f t="shared" si="2"/>
        <v>-0.39352158657818964</v>
      </c>
      <c r="V67" s="13">
        <f t="shared" si="3"/>
        <v>0.39352158657818964</v>
      </c>
      <c r="Y67" s="13">
        <f t="shared" si="6"/>
        <v>3.9745680244397154E-2</v>
      </c>
      <c r="AD67" s="13">
        <f t="shared" si="7"/>
        <v>5.1832313663933158</v>
      </c>
      <c r="AE67" s="13">
        <f t="shared" si="4"/>
        <v>0.73085358017844204</v>
      </c>
    </row>
    <row r="68" spans="1:31" x14ac:dyDescent="0.3">
      <c r="A68" s="13">
        <v>59</v>
      </c>
      <c r="B68" s="13">
        <f t="shared" si="5"/>
        <v>0.95900000000000052</v>
      </c>
      <c r="G68" s="13">
        <f t="shared" si="0"/>
        <v>-3.4039626093841031</v>
      </c>
      <c r="N68" s="13">
        <f t="shared" si="1"/>
        <v>0.25188590971741259</v>
      </c>
      <c r="P68" s="13">
        <f t="shared" si="2"/>
        <v>-0.85741021850877241</v>
      </c>
      <c r="V68" s="13">
        <f t="shared" si="3"/>
        <v>0.85741021850877241</v>
      </c>
      <c r="Y68" s="13">
        <f t="shared" si="6"/>
        <v>8.6598432069386014E-2</v>
      </c>
      <c r="AD68" s="13">
        <f t="shared" si="7"/>
        <v>5.2698297984627018</v>
      </c>
      <c r="AE68" s="13">
        <f t="shared" si="4"/>
        <v>0.74306425912403384</v>
      </c>
    </row>
    <row r="69" spans="1:31" x14ac:dyDescent="0.3">
      <c r="A69" s="13">
        <v>60</v>
      </c>
      <c r="B69" s="13">
        <f t="shared" si="5"/>
        <v>1.0600000000000005</v>
      </c>
      <c r="G69" s="13">
        <f t="shared" si="0"/>
        <v>-5.3985013715153354</v>
      </c>
      <c r="N69" s="13">
        <f t="shared" si="1"/>
        <v>0.22746963245738577</v>
      </c>
      <c r="P69" s="13">
        <f t="shared" si="2"/>
        <v>-1.2279951227992862</v>
      </c>
      <c r="V69" s="13">
        <f t="shared" si="3"/>
        <v>1.2279951227992862</v>
      </c>
      <c r="Y69" s="13">
        <f t="shared" si="6"/>
        <v>0.12402750740272792</v>
      </c>
      <c r="AD69" s="13">
        <f t="shared" si="7"/>
        <v>5.3938573058654296</v>
      </c>
      <c r="AE69" s="13">
        <f t="shared" si="4"/>
        <v>0.7605525673661887</v>
      </c>
    </row>
    <row r="70" spans="1:31" x14ac:dyDescent="0.3">
      <c r="A70" s="13">
        <v>61</v>
      </c>
      <c r="B70" s="13">
        <f t="shared" si="5"/>
        <v>1.1610000000000005</v>
      </c>
      <c r="G70" s="13">
        <f t="shared" si="0"/>
        <v>-7.3463797762432979</v>
      </c>
      <c r="N70" s="13">
        <f t="shared" si="1"/>
        <v>0.20333528072256271</v>
      </c>
      <c r="P70" s="13">
        <f t="shared" si="2"/>
        <v>-1.4937781940969883</v>
      </c>
      <c r="V70" s="13">
        <f t="shared" si="3"/>
        <v>1.4937781940969883</v>
      </c>
      <c r="Y70" s="13">
        <f t="shared" si="6"/>
        <v>0.15087159760379582</v>
      </c>
      <c r="AD70" s="13">
        <f t="shared" si="7"/>
        <v>5.5447289034692258</v>
      </c>
      <c r="AE70" s="13">
        <f t="shared" si="4"/>
        <v>0.78182598532914227</v>
      </c>
    </row>
    <row r="71" spans="1:31" x14ac:dyDescent="0.3">
      <c r="A71" s="13">
        <v>62</v>
      </c>
      <c r="B71" s="13">
        <f t="shared" si="5"/>
        <v>1.2620000000000005</v>
      </c>
      <c r="G71" s="13">
        <f t="shared" si="0"/>
        <v>-9.1788582037845696</v>
      </c>
      <c r="N71" s="13">
        <f t="shared" si="1"/>
        <v>0.17991684029544777</v>
      </c>
      <c r="P71" s="13">
        <f t="shared" si="2"/>
        <v>-1.651431165544869</v>
      </c>
      <c r="V71" s="13">
        <f t="shared" si="3"/>
        <v>1.651431165544869</v>
      </c>
      <c r="Y71" s="13">
        <f t="shared" si="6"/>
        <v>0.16679454772003177</v>
      </c>
      <c r="AD71" s="13">
        <f t="shared" si="7"/>
        <v>5.7115234511892572</v>
      </c>
      <c r="AE71" s="13">
        <f t="shared" si="4"/>
        <v>0.80534459442419659</v>
      </c>
    </row>
    <row r="72" spans="1:31" x14ac:dyDescent="0.3">
      <c r="A72" s="13">
        <v>63</v>
      </c>
      <c r="B72" s="13">
        <f t="shared" si="5"/>
        <v>1.3630000000000004</v>
      </c>
      <c r="G72" s="13">
        <f t="shared" si="0"/>
        <v>-10.821020806964624</v>
      </c>
      <c r="N72" s="13">
        <f t="shared" si="1"/>
        <v>0.15757983926216645</v>
      </c>
      <c r="P72" s="13">
        <f t="shared" si="2"/>
        <v>-1.7051747194140441</v>
      </c>
      <c r="V72" s="13">
        <f t="shared" si="3"/>
        <v>1.7051747194140441</v>
      </c>
      <c r="Y72" s="13">
        <f t="shared" si="6"/>
        <v>0.17222264666081846</v>
      </c>
      <c r="AD72" s="13">
        <f t="shared" si="7"/>
        <v>5.883746097850076</v>
      </c>
      <c r="AE72" s="13">
        <f t="shared" si="4"/>
        <v>0.82962858427577268</v>
      </c>
    </row>
    <row r="73" spans="1:31" x14ac:dyDescent="0.3">
      <c r="A73" s="13">
        <v>64</v>
      </c>
      <c r="B73" s="13">
        <f t="shared" si="5"/>
        <v>1.4640000000000004</v>
      </c>
      <c r="G73" s="13">
        <f t="shared" ref="G73:G108" si="8">(1-($F$7/6)*(3*B73-B73^3)+(($D$7-3)*(3-6*B73^2+B73^4))/24)</f>
        <v>-12.191775511217854</v>
      </c>
      <c r="N73" s="13">
        <f t="shared" ref="N73:N108" si="9">NORMDIST(B73,0,1,FALSE)</f>
        <v>0.1366152725480389</v>
      </c>
      <c r="P73" s="13">
        <f t="shared" ref="P73:P108" si="10">G73*N73</f>
        <v>-1.6655827343095333</v>
      </c>
      <c r="V73" s="13">
        <f t="shared" ref="V73:V108" si="11">ABS(P73)</f>
        <v>1.6655827343095333</v>
      </c>
      <c r="Y73" s="13">
        <f t="shared" si="6"/>
        <v>0.16822385616526286</v>
      </c>
      <c r="AD73" s="13">
        <f t="shared" si="7"/>
        <v>6.0519699540153384</v>
      </c>
      <c r="AE73" s="13">
        <f t="shared" ref="AE73:AE104" si="12">AD73/SUM($Y$9:$Y$108)</f>
        <v>0.85334873081350227</v>
      </c>
    </row>
    <row r="74" spans="1:31" x14ac:dyDescent="0.3">
      <c r="A74" s="13">
        <v>65</v>
      </c>
      <c r="B74" s="13">
        <f t="shared" ref="B74:B105" si="13">$B$9+A74*$A$7</f>
        <v>1.5650000000000004</v>
      </c>
      <c r="G74" s="13">
        <f t="shared" si="8"/>
        <v>-13.203854014587543</v>
      </c>
      <c r="N74" s="13">
        <f t="shared" si="9"/>
        <v>0.11723778769442594</v>
      </c>
      <c r="P74" s="13">
        <f t="shared" si="10"/>
        <v>-1.5479906337104081</v>
      </c>
      <c r="V74" s="13">
        <f t="shared" si="11"/>
        <v>1.5479906337104081</v>
      </c>
      <c r="Y74" s="13">
        <f t="shared" ref="Y74:Y107" si="14">($A$7)*V74</f>
        <v>0.15634705400475124</v>
      </c>
      <c r="AD74" s="13">
        <f t="shared" ref="AD74:AD108" si="15">Y74+AD73</f>
        <v>6.2083170080200896</v>
      </c>
      <c r="AE74" s="13">
        <f t="shared" si="12"/>
        <v>0.87539420709893301</v>
      </c>
    </row>
    <row r="75" spans="1:31" x14ac:dyDescent="0.3">
      <c r="A75" s="13">
        <v>66</v>
      </c>
      <c r="B75" s="13">
        <f t="shared" si="13"/>
        <v>1.6660000000000004</v>
      </c>
      <c r="G75" s="13">
        <f t="shared" si="8"/>
        <v>-13.76381178772588</v>
      </c>
      <c r="N75" s="13">
        <f t="shared" si="9"/>
        <v>9.9587708244748885E-2</v>
      </c>
      <c r="P75" s="13">
        <f t="shared" si="10"/>
        <v>-1.3707064726516804</v>
      </c>
      <c r="V75" s="13">
        <f t="shared" si="11"/>
        <v>1.3707064726516804</v>
      </c>
      <c r="Y75" s="13">
        <f t="shared" si="14"/>
        <v>0.13844135373781974</v>
      </c>
      <c r="AD75" s="13">
        <f t="shared" si="15"/>
        <v>6.3467583617579093</v>
      </c>
      <c r="AE75" s="13">
        <f t="shared" si="12"/>
        <v>0.89491491761169573</v>
      </c>
    </row>
    <row r="76" spans="1:31" x14ac:dyDescent="0.3">
      <c r="A76" s="13">
        <v>67</v>
      </c>
      <c r="B76" s="13">
        <f t="shared" si="13"/>
        <v>1.7670000000000003</v>
      </c>
      <c r="G76" s="13">
        <f t="shared" si="8"/>
        <v>-13.772028073893974</v>
      </c>
      <c r="N76" s="13">
        <f t="shared" si="9"/>
        <v>8.3736272412481758E-2</v>
      </c>
      <c r="P76" s="13">
        <f t="shared" si="10"/>
        <v>-1.1532182944679323</v>
      </c>
      <c r="V76" s="13">
        <f t="shared" si="11"/>
        <v>1.1532182944679323</v>
      </c>
      <c r="Y76" s="13">
        <f t="shared" si="14"/>
        <v>0.11647504774126118</v>
      </c>
      <c r="AD76" s="13">
        <f t="shared" si="15"/>
        <v>6.4632334094991704</v>
      </c>
      <c r="AE76" s="13">
        <f t="shared" si="12"/>
        <v>0.91133830287577855</v>
      </c>
    </row>
    <row r="77" spans="1:31" x14ac:dyDescent="0.3">
      <c r="A77" s="13">
        <v>68</v>
      </c>
      <c r="B77" s="13">
        <f t="shared" si="13"/>
        <v>1.8680000000000003</v>
      </c>
      <c r="G77" s="13">
        <f t="shared" si="8"/>
        <v>-13.122705888961828</v>
      </c>
      <c r="N77" s="13">
        <f t="shared" si="9"/>
        <v>6.9693338950675629E-2</v>
      </c>
      <c r="P77" s="13">
        <f t="shared" si="10"/>
        <v>-0.91456518946944387</v>
      </c>
      <c r="V77" s="13">
        <f t="shared" si="11"/>
        <v>0.91456518946944387</v>
      </c>
      <c r="Y77" s="13">
        <f t="shared" si="14"/>
        <v>9.2371084136413831E-2</v>
      </c>
      <c r="AD77" s="13">
        <f t="shared" si="15"/>
        <v>6.5556044936355846</v>
      </c>
      <c r="AE77" s="13">
        <f t="shared" si="12"/>
        <v>0.92436294576241052</v>
      </c>
    </row>
    <row r="78" spans="1:31" x14ac:dyDescent="0.3">
      <c r="A78" s="13">
        <v>69</v>
      </c>
      <c r="B78" s="13">
        <f t="shared" si="13"/>
        <v>1.9690000000000003</v>
      </c>
      <c r="G78" s="13">
        <f t="shared" si="8"/>
        <v>-11.703872021408333</v>
      </c>
      <c r="N78" s="13">
        <f t="shared" si="9"/>
        <v>5.7416759943091943E-2</v>
      </c>
      <c r="P78" s="13">
        <f t="shared" si="10"/>
        <v>-0.67199841025787255</v>
      </c>
      <c r="V78" s="13">
        <f t="shared" si="11"/>
        <v>0.67199841025787255</v>
      </c>
      <c r="Y78" s="13">
        <f t="shared" si="14"/>
        <v>6.7871839436045134E-2</v>
      </c>
      <c r="AD78" s="13">
        <f t="shared" si="15"/>
        <v>6.62347633307163</v>
      </c>
      <c r="AE78" s="13">
        <f t="shared" si="12"/>
        <v>0.93393311026765558</v>
      </c>
    </row>
    <row r="79" spans="1:31" x14ac:dyDescent="0.3">
      <c r="A79" s="13">
        <v>70</v>
      </c>
      <c r="B79" s="13">
        <f t="shared" si="13"/>
        <v>2.0700000000000003</v>
      </c>
      <c r="G79" s="13">
        <f t="shared" si="8"/>
        <v>-9.3973770323213248</v>
      </c>
      <c r="N79" s="13">
        <f t="shared" si="9"/>
        <v>4.6822635277683121E-2</v>
      </c>
      <c r="P79" s="13">
        <f t="shared" si="10"/>
        <v>-0.44000995735125759</v>
      </c>
      <c r="V79" s="13">
        <f t="shared" si="11"/>
        <v>0.44000995735125759</v>
      </c>
      <c r="Y79" s="13">
        <f t="shared" si="14"/>
        <v>4.4441005692477019E-2</v>
      </c>
      <c r="AD79" s="13">
        <f t="shared" si="15"/>
        <v>6.6679173387641066</v>
      </c>
      <c r="AE79" s="13">
        <f t="shared" si="12"/>
        <v>0.94019944603797589</v>
      </c>
    </row>
    <row r="80" spans="1:31" x14ac:dyDescent="0.3">
      <c r="A80" s="13">
        <v>71</v>
      </c>
      <c r="B80" s="13">
        <f t="shared" si="13"/>
        <v>2.1710000000000003</v>
      </c>
      <c r="G80" s="13">
        <f t="shared" si="8"/>
        <v>-6.0788952553974953</v>
      </c>
      <c r="N80" s="13">
        <f t="shared" si="9"/>
        <v>3.7795734251856623E-2</v>
      </c>
      <c r="P80" s="13">
        <f t="shared" si="10"/>
        <v>-0.22975630961787583</v>
      </c>
      <c r="V80" s="13">
        <f t="shared" si="11"/>
        <v>0.22975630961787583</v>
      </c>
      <c r="Y80" s="13">
        <f t="shared" si="14"/>
        <v>2.3205387271405462E-2</v>
      </c>
      <c r="AD80" s="13">
        <f t="shared" si="15"/>
        <v>6.6911227260355117</v>
      </c>
      <c r="AE80" s="13">
        <f t="shared" si="12"/>
        <v>0.94347148603925701</v>
      </c>
    </row>
    <row r="81" spans="1:31" x14ac:dyDescent="0.3">
      <c r="A81" s="13">
        <v>72</v>
      </c>
      <c r="B81" s="13">
        <f t="shared" si="13"/>
        <v>2.2720000000000002</v>
      </c>
      <c r="G81" s="13">
        <f t="shared" si="8"/>
        <v>-1.6179247969424695</v>
      </c>
      <c r="N81" s="13">
        <f t="shared" si="9"/>
        <v>3.0199481210634573E-2</v>
      </c>
      <c r="P81" s="13">
        <f t="shared" si="10"/>
        <v>-4.8860489505483863E-2</v>
      </c>
      <c r="V81" s="13">
        <f t="shared" si="11"/>
        <v>4.8860489505483863E-2</v>
      </c>
      <c r="Y81" s="13">
        <f t="shared" si="14"/>
        <v>4.9349094400538704E-3</v>
      </c>
      <c r="AD81" s="13">
        <f t="shared" si="15"/>
        <v>6.6960576354755652</v>
      </c>
      <c r="AE81" s="13">
        <f t="shared" si="12"/>
        <v>0.94416732536750003</v>
      </c>
    </row>
    <row r="82" spans="1:31" x14ac:dyDescent="0.3">
      <c r="A82" s="13">
        <v>73</v>
      </c>
      <c r="B82" s="13">
        <f t="shared" si="13"/>
        <v>2.3730000000000002</v>
      </c>
      <c r="G82" s="13">
        <f t="shared" si="8"/>
        <v>4.1222124641292357</v>
      </c>
      <c r="N82" s="13">
        <f t="shared" si="9"/>
        <v>2.3885038190605869E-2</v>
      </c>
      <c r="P82" s="13">
        <f t="shared" si="10"/>
        <v>9.8459202135518314E-2</v>
      </c>
      <c r="V82" s="13">
        <f t="shared" si="11"/>
        <v>9.8459202135518314E-2</v>
      </c>
      <c r="Y82" s="13">
        <f t="shared" si="14"/>
        <v>9.9443794156873506E-3</v>
      </c>
      <c r="AD82" s="13">
        <f t="shared" si="15"/>
        <v>6.7060020148912525</v>
      </c>
      <c r="AE82" s="13">
        <f t="shared" si="12"/>
        <v>0.94556951731782102</v>
      </c>
    </row>
    <row r="83" spans="1:31" x14ac:dyDescent="0.3">
      <c r="A83" s="13">
        <v>74</v>
      </c>
      <c r="B83" s="13">
        <f t="shared" si="13"/>
        <v>2.4740000000000002</v>
      </c>
      <c r="G83" s="13">
        <f t="shared" si="8"/>
        <v>11.284370876294174</v>
      </c>
      <c r="N83" s="13">
        <f t="shared" si="9"/>
        <v>1.8699162668593644E-2</v>
      </c>
      <c r="P83" s="13">
        <f t="shared" si="10"/>
        <v>0.21100828662856536</v>
      </c>
      <c r="V83" s="13">
        <f t="shared" si="11"/>
        <v>0.21100828662856536</v>
      </c>
      <c r="Y83" s="13">
        <f t="shared" si="14"/>
        <v>2.1311836949485102E-2</v>
      </c>
      <c r="AD83" s="13">
        <f t="shared" si="15"/>
        <v>6.7273138518407372</v>
      </c>
      <c r="AE83" s="13">
        <f t="shared" si="12"/>
        <v>0.94857456016342878</v>
      </c>
    </row>
    <row r="84" spans="1:31" x14ac:dyDescent="0.3">
      <c r="A84" s="13">
        <v>75</v>
      </c>
      <c r="B84" s="13">
        <f t="shared" si="13"/>
        <v>2.5750000000000002</v>
      </c>
      <c r="G84" s="13">
        <f t="shared" si="8"/>
        <v>20.017581015420014</v>
      </c>
      <c r="N84" s="13">
        <f t="shared" si="9"/>
        <v>1.4490659157048438E-2</v>
      </c>
      <c r="P84" s="13">
        <f t="shared" si="10"/>
        <v>0.29006794364305499</v>
      </c>
      <c r="V84" s="13">
        <f t="shared" si="11"/>
        <v>0.29006794364305499</v>
      </c>
      <c r="Y84" s="13">
        <f t="shared" si="14"/>
        <v>2.9296862307948555E-2</v>
      </c>
      <c r="AD84" s="13">
        <f t="shared" si="15"/>
        <v>6.7566107141486853</v>
      </c>
      <c r="AE84" s="13">
        <f t="shared" si="12"/>
        <v>0.9527055192490268</v>
      </c>
    </row>
    <row r="85" spans="1:31" x14ac:dyDescent="0.3">
      <c r="A85" s="13">
        <v>76</v>
      </c>
      <c r="B85" s="13">
        <f t="shared" si="13"/>
        <v>2.6760000000000002</v>
      </c>
      <c r="G85" s="13">
        <f t="shared" si="8"/>
        <v>30.477049684765515</v>
      </c>
      <c r="N85" s="13">
        <f t="shared" si="9"/>
        <v>1.1115369005911058E-2</v>
      </c>
      <c r="P85" s="13">
        <f t="shared" si="10"/>
        <v>0.33876365345765397</v>
      </c>
      <c r="V85" s="13">
        <f t="shared" si="11"/>
        <v>0.33876365345765397</v>
      </c>
      <c r="Y85" s="13">
        <f t="shared" si="14"/>
        <v>3.4215128999223056E-2</v>
      </c>
      <c r="AD85" s="13">
        <f t="shared" si="15"/>
        <v>6.7908258431479087</v>
      </c>
      <c r="AE85" s="13">
        <f t="shared" si="12"/>
        <v>0.9575299709776306</v>
      </c>
    </row>
    <row r="86" spans="1:31" x14ac:dyDescent="0.3">
      <c r="A86" s="13">
        <v>77</v>
      </c>
      <c r="B86" s="13">
        <f t="shared" si="13"/>
        <v>2.7770000000000001</v>
      </c>
      <c r="G86" s="13">
        <f t="shared" si="8"/>
        <v>42.824159914980541</v>
      </c>
      <c r="N86" s="13">
        <f t="shared" si="9"/>
        <v>8.4397462735252959E-3</v>
      </c>
      <c r="P86" s="13">
        <f t="shared" si="10"/>
        <v>0.36142504405930836</v>
      </c>
      <c r="V86" s="13">
        <f t="shared" si="11"/>
        <v>0.36142504405930836</v>
      </c>
      <c r="Y86" s="13">
        <f t="shared" si="14"/>
        <v>3.6503929449990147E-2</v>
      </c>
      <c r="AD86" s="13">
        <f t="shared" si="15"/>
        <v>6.8273297725978992</v>
      </c>
      <c r="AE86" s="13">
        <f t="shared" si="12"/>
        <v>0.96267715149943522</v>
      </c>
    </row>
    <row r="87" spans="1:31" x14ac:dyDescent="0.3">
      <c r="A87" s="13">
        <v>78</v>
      </c>
      <c r="B87" s="13">
        <f t="shared" si="13"/>
        <v>2.8780000000000001</v>
      </c>
      <c r="G87" s="13">
        <f t="shared" si="8"/>
        <v>57.22647096410607</v>
      </c>
      <c r="N87" s="13">
        <f t="shared" si="9"/>
        <v>6.3431452761899725E-3</v>
      </c>
      <c r="P87" s="13">
        <f t="shared" si="10"/>
        <v>0.36299581896899202</v>
      </c>
      <c r="V87" s="13">
        <f t="shared" si="11"/>
        <v>0.36299581896899202</v>
      </c>
      <c r="Y87" s="13">
        <f t="shared" si="14"/>
        <v>3.66625777158682E-2</v>
      </c>
      <c r="AD87" s="13">
        <f t="shared" si="15"/>
        <v>6.863992350313767</v>
      </c>
      <c r="AE87" s="13">
        <f t="shared" si="12"/>
        <v>0.96784670197637201</v>
      </c>
    </row>
    <row r="88" spans="1:31" x14ac:dyDescent="0.3">
      <c r="A88" s="13">
        <v>79</v>
      </c>
      <c r="B88" s="13">
        <f t="shared" si="13"/>
        <v>2.9790000000000001</v>
      </c>
      <c r="G88" s="13">
        <f t="shared" si="8"/>
        <v>73.857718317574111</v>
      </c>
      <c r="N88" s="13">
        <f t="shared" si="9"/>
        <v>4.7189968525847836E-3</v>
      </c>
      <c r="P88" s="13">
        <f t="shared" si="10"/>
        <v>0.34853434027972574</v>
      </c>
      <c r="V88" s="13">
        <f t="shared" si="11"/>
        <v>0.34853434027972574</v>
      </c>
      <c r="Y88" s="13">
        <f t="shared" si="14"/>
        <v>3.5201968368252304E-2</v>
      </c>
      <c r="AD88" s="13">
        <f t="shared" si="15"/>
        <v>6.899194318682019</v>
      </c>
      <c r="AE88" s="13">
        <f t="shared" si="12"/>
        <v>0.97281030147495418</v>
      </c>
    </row>
    <row r="89" spans="1:31" x14ac:dyDescent="0.3">
      <c r="A89" s="13">
        <v>80</v>
      </c>
      <c r="B89" s="13">
        <f t="shared" si="13"/>
        <v>3.08</v>
      </c>
      <c r="G89" s="13">
        <f t="shared" si="8"/>
        <v>92.897813688207805</v>
      </c>
      <c r="N89" s="13">
        <f t="shared" si="9"/>
        <v>3.4750773778549375E-3</v>
      </c>
      <c r="P89" s="13">
        <f t="shared" si="10"/>
        <v>0.32282709080007371</v>
      </c>
      <c r="V89" s="13">
        <f t="shared" si="11"/>
        <v>0.32282709080007371</v>
      </c>
      <c r="Y89" s="13">
        <f t="shared" si="14"/>
        <v>3.2605536170807449E-2</v>
      </c>
      <c r="AD89" s="13">
        <f t="shared" si="15"/>
        <v>6.9317998548528266</v>
      </c>
      <c r="AE89" s="13">
        <f t="shared" si="12"/>
        <v>0.97740779503825126</v>
      </c>
    </row>
    <row r="90" spans="1:31" x14ac:dyDescent="0.3">
      <c r="A90" s="13">
        <v>81</v>
      </c>
      <c r="B90" s="13">
        <f t="shared" si="13"/>
        <v>3.1810000000000009</v>
      </c>
      <c r="G90" s="13">
        <f t="shared" si="8"/>
        <v>114.53284501622169</v>
      </c>
      <c r="N90" s="13">
        <f t="shared" si="9"/>
        <v>2.5330807400485967E-3</v>
      </c>
      <c r="P90" s="13">
        <f t="shared" si="10"/>
        <v>0.29012094381356207</v>
      </c>
      <c r="V90" s="13">
        <f t="shared" si="11"/>
        <v>0.29012094381356207</v>
      </c>
      <c r="Y90" s="13">
        <f t="shared" si="14"/>
        <v>2.9302215325169773E-2</v>
      </c>
      <c r="AD90" s="13">
        <f t="shared" si="15"/>
        <v>6.9611020701779962</v>
      </c>
      <c r="AE90" s="13">
        <f t="shared" si="12"/>
        <v>0.98153950891782316</v>
      </c>
    </row>
    <row r="91" spans="1:31" x14ac:dyDescent="0.3">
      <c r="A91" s="13">
        <v>82</v>
      </c>
      <c r="B91" s="13">
        <f t="shared" si="13"/>
        <v>3.282</v>
      </c>
      <c r="G91" s="13">
        <f t="shared" si="8"/>
        <v>138.95507646922033</v>
      </c>
      <c r="N91" s="13">
        <f t="shared" si="9"/>
        <v>1.8276934202903908E-3</v>
      </c>
      <c r="P91" s="13">
        <f t="shared" si="10"/>
        <v>0.25396727897874211</v>
      </c>
      <c r="V91" s="13">
        <f t="shared" si="11"/>
        <v>0.25396727897874211</v>
      </c>
      <c r="Y91" s="13">
        <f t="shared" si="14"/>
        <v>2.5650695176852954E-2</v>
      </c>
      <c r="AD91" s="13">
        <f t="shared" si="15"/>
        <v>6.9867527653548489</v>
      </c>
      <c r="AE91" s="13">
        <f t="shared" si="12"/>
        <v>0.9851563458056416</v>
      </c>
    </row>
    <row r="92" spans="1:31" s="28" customFormat="1" x14ac:dyDescent="0.3">
      <c r="A92" s="28">
        <v>83</v>
      </c>
      <c r="B92" s="28">
        <f t="shared" si="13"/>
        <v>3.3830000000000009</v>
      </c>
      <c r="G92" s="28">
        <f t="shared" si="8"/>
        <v>166.36294844220114</v>
      </c>
      <c r="N92" s="28">
        <f t="shared" si="9"/>
        <v>1.305351359820449E-3</v>
      </c>
      <c r="P92" s="28">
        <f t="shared" si="10"/>
        <v>0.2171621009727665</v>
      </c>
      <c r="V92" s="28">
        <f t="shared" si="11"/>
        <v>0.2171621009727665</v>
      </c>
      <c r="Y92" s="28">
        <f t="shared" si="14"/>
        <v>2.1933372198249416E-2</v>
      </c>
      <c r="AD92" s="28">
        <f t="shared" si="15"/>
        <v>7.0086861375530987</v>
      </c>
      <c r="AE92" s="28">
        <f t="shared" si="12"/>
        <v>0.98824902727465946</v>
      </c>
    </row>
    <row r="93" spans="1:31" s="39" customFormat="1" x14ac:dyDescent="0.3">
      <c r="A93" s="39">
        <v>84</v>
      </c>
      <c r="B93" s="39">
        <f t="shared" si="13"/>
        <v>3.484</v>
      </c>
      <c r="G93" s="39">
        <f t="shared" si="8"/>
        <v>196.96107755755077</v>
      </c>
      <c r="N93" s="39">
        <f t="shared" si="9"/>
        <v>9.2282906723667468E-4</v>
      </c>
      <c r="P93" s="39">
        <f t="shared" si="10"/>
        <v>0.18176140748436492</v>
      </c>
      <c r="V93" s="39">
        <f t="shared" si="11"/>
        <v>0.18176140748436492</v>
      </c>
      <c r="Y93" s="39">
        <f t="shared" si="14"/>
        <v>1.8357902155920858E-2</v>
      </c>
      <c r="AD93" s="39">
        <f t="shared" si="15"/>
        <v>7.0270440397090193</v>
      </c>
      <c r="AE93" s="39">
        <f t="shared" si="12"/>
        <v>0.99083755508034688</v>
      </c>
    </row>
    <row r="94" spans="1:31" x14ac:dyDescent="0.3">
      <c r="A94" s="13">
        <v>85</v>
      </c>
      <c r="B94" s="28">
        <f t="shared" si="13"/>
        <v>3.5850000000000009</v>
      </c>
      <c r="G94" s="13">
        <f t="shared" si="8"/>
        <v>230.96025666504863</v>
      </c>
      <c r="N94" s="13">
        <f t="shared" si="9"/>
        <v>6.4578041088110192E-4</v>
      </c>
      <c r="P94" s="13">
        <f t="shared" si="10"/>
        <v>0.14914960944635985</v>
      </c>
      <c r="V94" s="13">
        <f t="shared" si="11"/>
        <v>0.14914960944635985</v>
      </c>
      <c r="Y94" s="13">
        <f t="shared" si="14"/>
        <v>1.5064110554082346E-2</v>
      </c>
      <c r="AD94" s="13">
        <f t="shared" si="15"/>
        <v>7.0421081502631013</v>
      </c>
      <c r="AE94" s="29">
        <f t="shared" si="12"/>
        <v>0.99296164685869936</v>
      </c>
    </row>
    <row r="95" spans="1:31" x14ac:dyDescent="0.3">
      <c r="A95" s="13">
        <v>86</v>
      </c>
      <c r="B95" s="13">
        <f t="shared" si="13"/>
        <v>3.6859999999999999</v>
      </c>
      <c r="G95" s="13">
        <f t="shared" si="8"/>
        <v>268.57745484186353</v>
      </c>
      <c r="N95" s="13">
        <f t="shared" si="9"/>
        <v>4.4731991169886799E-4</v>
      </c>
      <c r="P95" s="13">
        <f t="shared" si="10"/>
        <v>0.1201400433841691</v>
      </c>
      <c r="V95" s="13">
        <f t="shared" si="11"/>
        <v>0.1201400433841691</v>
      </c>
      <c r="Y95" s="13">
        <f t="shared" si="14"/>
        <v>1.213414438180108E-2</v>
      </c>
      <c r="AD95" s="13">
        <f t="shared" si="15"/>
        <v>7.0542422946449026</v>
      </c>
      <c r="AE95" s="13">
        <f t="shared" si="12"/>
        <v>0.99467260325577267</v>
      </c>
    </row>
    <row r="96" spans="1:31" x14ac:dyDescent="0.3">
      <c r="A96" s="13">
        <v>87</v>
      </c>
      <c r="B96" s="13">
        <f t="shared" si="13"/>
        <v>3.7870000000000008</v>
      </c>
      <c r="G96" s="13">
        <f t="shared" si="8"/>
        <v>310.03581739255742</v>
      </c>
      <c r="N96" s="13">
        <f t="shared" si="9"/>
        <v>3.0670535307791695E-4</v>
      </c>
      <c r="P96" s="13">
        <f t="shared" si="10"/>
        <v>9.5089644840184909E-2</v>
      </c>
      <c r="V96" s="13">
        <f t="shared" si="11"/>
        <v>9.5089644840184909E-2</v>
      </c>
      <c r="Y96" s="13">
        <f t="shared" si="14"/>
        <v>9.6040541288586762E-3</v>
      </c>
      <c r="AD96" s="13">
        <f t="shared" si="15"/>
        <v>7.0638463487737617</v>
      </c>
      <c r="AE96" s="13">
        <f t="shared" si="12"/>
        <v>0.99602680816157996</v>
      </c>
    </row>
    <row r="97" spans="1:31" x14ac:dyDescent="0.3">
      <c r="A97" s="13">
        <v>88</v>
      </c>
      <c r="B97" s="13">
        <f t="shared" si="13"/>
        <v>3.8879999999999999</v>
      </c>
      <c r="G97" s="13">
        <f t="shared" si="8"/>
        <v>355.56466584908088</v>
      </c>
      <c r="N97" s="13">
        <f t="shared" si="9"/>
        <v>2.0815854496572918E-4</v>
      </c>
      <c r="P97" s="13">
        <f t="shared" si="10"/>
        <v>7.401382348437037E-2</v>
      </c>
      <c r="V97" s="13">
        <f t="shared" si="11"/>
        <v>7.401382348437037E-2</v>
      </c>
      <c r="Y97" s="13">
        <f t="shared" si="14"/>
        <v>7.4753961719214081E-3</v>
      </c>
      <c r="AD97" s="13">
        <f t="shared" si="15"/>
        <v>7.0713217449456831</v>
      </c>
      <c r="AE97" s="13">
        <f t="shared" si="12"/>
        <v>0.99708086492063652</v>
      </c>
    </row>
    <row r="98" spans="1:31" x14ac:dyDescent="0.3">
      <c r="A98" s="13">
        <v>89</v>
      </c>
      <c r="B98" s="13">
        <f t="shared" si="13"/>
        <v>3.9890000000000008</v>
      </c>
      <c r="G98" s="13">
        <f t="shared" si="8"/>
        <v>405.3994979707785</v>
      </c>
      <c r="N98" s="13">
        <f t="shared" si="9"/>
        <v>1.3984176379239904E-4</v>
      </c>
      <c r="P98" s="13">
        <f t="shared" si="10"/>
        <v>5.6691780836786762E-2</v>
      </c>
      <c r="V98" s="13">
        <f t="shared" si="11"/>
        <v>5.6691780836786762E-2</v>
      </c>
      <c r="Y98" s="13">
        <f t="shared" si="14"/>
        <v>5.7258698645154633E-3</v>
      </c>
      <c r="AD98" s="13">
        <f t="shared" si="15"/>
        <v>7.0770476148101986</v>
      </c>
      <c r="AE98" s="13">
        <f t="shared" si="12"/>
        <v>0.99788823240904345</v>
      </c>
    </row>
    <row r="99" spans="1:31" x14ac:dyDescent="0.3">
      <c r="A99" s="13">
        <v>90</v>
      </c>
      <c r="B99" s="13">
        <f t="shared" si="13"/>
        <v>4.09</v>
      </c>
      <c r="G99" s="13">
        <f t="shared" si="8"/>
        <v>459.78198774438243</v>
      </c>
      <c r="N99" s="13">
        <f t="shared" si="9"/>
        <v>9.2992795718445907E-5</v>
      </c>
      <c r="P99" s="13">
        <f t="shared" si="10"/>
        <v>4.2756412461334353E-2</v>
      </c>
      <c r="V99" s="13">
        <f t="shared" si="11"/>
        <v>4.2756412461334353E-2</v>
      </c>
      <c r="Y99" s="13">
        <f t="shared" si="14"/>
        <v>4.3183976585947697E-3</v>
      </c>
      <c r="AD99" s="13">
        <f t="shared" si="15"/>
        <v>7.0813660124687932</v>
      </c>
      <c r="AE99" s="13">
        <f t="shared" si="12"/>
        <v>0.99849714144017054</v>
      </c>
    </row>
    <row r="100" spans="1:31" x14ac:dyDescent="0.3">
      <c r="A100" s="13">
        <v>91</v>
      </c>
      <c r="B100" s="13">
        <f t="shared" si="13"/>
        <v>4.1910000000000007</v>
      </c>
      <c r="G100" s="13">
        <f t="shared" si="8"/>
        <v>518.95998538402011</v>
      </c>
      <c r="N100" s="13">
        <f t="shared" si="9"/>
        <v>6.1211282356604617E-5</v>
      </c>
      <c r="P100" s="13">
        <f t="shared" si="10"/>
        <v>3.1766206197120658E-2</v>
      </c>
      <c r="V100" s="13">
        <f t="shared" si="11"/>
        <v>3.1766206197120658E-2</v>
      </c>
      <c r="Y100" s="13">
        <f t="shared" si="14"/>
        <v>3.2083868259091867E-3</v>
      </c>
      <c r="AD100" s="13">
        <f t="shared" si="15"/>
        <v>7.0845743992947021</v>
      </c>
      <c r="AE100" s="13">
        <f t="shared" si="12"/>
        <v>0.99894953509821105</v>
      </c>
    </row>
    <row r="101" spans="1:31" x14ac:dyDescent="0.3">
      <c r="A101" s="13">
        <v>92</v>
      </c>
      <c r="B101" s="13">
        <f t="shared" si="13"/>
        <v>4.2919999999999998</v>
      </c>
      <c r="G101" s="13">
        <f t="shared" si="8"/>
        <v>583.18751733120541</v>
      </c>
      <c r="N101" s="13">
        <f t="shared" si="9"/>
        <v>3.988259546153366E-5</v>
      </c>
      <c r="P101" s="13">
        <f t="shared" si="10"/>
        <v>2.3259031831936616E-2</v>
      </c>
      <c r="V101" s="13">
        <f t="shared" si="11"/>
        <v>2.3259031831936616E-2</v>
      </c>
      <c r="Y101" s="13">
        <f t="shared" si="14"/>
        <v>2.3491622150255986E-3</v>
      </c>
      <c r="AD101" s="13">
        <f t="shared" si="15"/>
        <v>7.0869235615097281</v>
      </c>
      <c r="AE101" s="13">
        <f t="shared" si="12"/>
        <v>0.99928077510929825</v>
      </c>
    </row>
    <row r="102" spans="1:31" x14ac:dyDescent="0.3">
      <c r="A102" s="13">
        <v>93</v>
      </c>
      <c r="B102" s="13">
        <f t="shared" si="13"/>
        <v>4.3930000000000007</v>
      </c>
      <c r="G102" s="13">
        <f t="shared" si="8"/>
        <v>652.72478625484825</v>
      </c>
      <c r="N102" s="13">
        <f t="shared" si="9"/>
        <v>2.5722022324537423E-5</v>
      </c>
      <c r="P102" s="13">
        <f t="shared" si="10"/>
        <v>1.6789401523826124E-2</v>
      </c>
      <c r="V102" s="13">
        <f t="shared" si="11"/>
        <v>1.6789401523826124E-2</v>
      </c>
      <c r="Y102" s="13">
        <f t="shared" si="14"/>
        <v>1.6957295539064387E-3</v>
      </c>
      <c r="AD102" s="13">
        <f t="shared" si="15"/>
        <v>7.088619291063635</v>
      </c>
      <c r="AE102" s="13">
        <f t="shared" si="12"/>
        <v>0.99951987885132354</v>
      </c>
    </row>
    <row r="103" spans="1:31" x14ac:dyDescent="0.3">
      <c r="A103" s="13">
        <v>94</v>
      </c>
      <c r="B103" s="13">
        <f t="shared" si="13"/>
        <v>4.4939999999999998</v>
      </c>
      <c r="G103" s="13">
        <f t="shared" si="8"/>
        <v>727.83817105124479</v>
      </c>
      <c r="N103" s="13">
        <f t="shared" si="9"/>
        <v>1.6420885402344505E-5</v>
      </c>
      <c r="P103" s="13">
        <f t="shared" si="10"/>
        <v>1.1951747198284509E-2</v>
      </c>
      <c r="V103" s="13">
        <f t="shared" si="11"/>
        <v>1.1951747198284509E-2</v>
      </c>
      <c r="Y103" s="13">
        <f t="shared" si="14"/>
        <v>1.2071264670267354E-3</v>
      </c>
      <c r="AD103" s="13">
        <f t="shared" si="15"/>
        <v>7.089826417530662</v>
      </c>
      <c r="AE103" s="13">
        <f t="shared" si="12"/>
        <v>0.99969008786531333</v>
      </c>
    </row>
    <row r="104" spans="1:31" x14ac:dyDescent="0.3">
      <c r="A104" s="13">
        <v>95</v>
      </c>
      <c r="B104" s="13">
        <f t="shared" si="13"/>
        <v>4.5950000000000006</v>
      </c>
      <c r="G104" s="13">
        <f t="shared" si="8"/>
        <v>808.80022684408664</v>
      </c>
      <c r="N104" s="13">
        <f t="shared" si="9"/>
        <v>1.0376664891989014E-5</v>
      </c>
      <c r="P104" s="13">
        <f t="shared" si="10"/>
        <v>8.392648918525784E-3</v>
      </c>
      <c r="V104" s="13">
        <f t="shared" si="11"/>
        <v>8.392648918525784E-3</v>
      </c>
      <c r="Y104" s="13">
        <f t="shared" si="14"/>
        <v>8.4765754077110425E-4</v>
      </c>
      <c r="AD104" s="13">
        <f t="shared" si="15"/>
        <v>7.0906740750714334</v>
      </c>
      <c r="AE104" s="13">
        <f t="shared" si="12"/>
        <v>0.99980961051530626</v>
      </c>
    </row>
    <row r="105" spans="1:31" x14ac:dyDescent="0.3">
      <c r="A105" s="13">
        <v>96</v>
      </c>
      <c r="B105" s="13">
        <f t="shared" si="13"/>
        <v>4.6960000000000015</v>
      </c>
      <c r="G105" s="13">
        <f t="shared" si="8"/>
        <v>895.88968498445399</v>
      </c>
      <c r="N105" s="13">
        <f t="shared" si="9"/>
        <v>6.4906587297709424E-6</v>
      </c>
      <c r="P105" s="13">
        <f t="shared" si="10"/>
        <v>5.8149142047560862E-3</v>
      </c>
      <c r="V105" s="13">
        <f t="shared" si="11"/>
        <v>5.8149142047560862E-3</v>
      </c>
      <c r="Y105" s="13">
        <f t="shared" si="14"/>
        <v>5.873063346803647E-4</v>
      </c>
      <c r="AD105" s="13">
        <f t="shared" si="15"/>
        <v>7.0912613814061141</v>
      </c>
      <c r="AE105" s="13">
        <f>AD105/SUM($Y$9:$Y$108)</f>
        <v>0.99989242274324308</v>
      </c>
    </row>
    <row r="106" spans="1:31" x14ac:dyDescent="0.3">
      <c r="A106" s="13">
        <v>97</v>
      </c>
      <c r="B106" s="13">
        <f>$B$9+A106*$A$7</f>
        <v>4.7970000000000006</v>
      </c>
      <c r="G106" s="13">
        <f t="shared" si="8"/>
        <v>989.39145305081593</v>
      </c>
      <c r="N106" s="13">
        <f t="shared" si="9"/>
        <v>4.0187363995916616E-6</v>
      </c>
      <c r="P106" s="13">
        <f t="shared" si="10"/>
        <v>3.9761034458201984E-3</v>
      </c>
      <c r="V106" s="13">
        <f t="shared" si="11"/>
        <v>3.9761034458201984E-3</v>
      </c>
      <c r="Y106" s="13">
        <f t="shared" si="14"/>
        <v>4.0158644802784009E-4</v>
      </c>
      <c r="AD106" s="13">
        <f t="shared" si="15"/>
        <v>7.0916629678541421</v>
      </c>
      <c r="AE106" s="13">
        <f>AD106/SUM($Y$9:$Y$108)</f>
        <v>0.99994904782372773</v>
      </c>
    </row>
    <row r="107" spans="1:31" x14ac:dyDescent="0.3">
      <c r="A107" s="13">
        <v>98</v>
      </c>
      <c r="B107" s="13">
        <f>$B$9+A107*$A$7</f>
        <v>4.8980000000000015</v>
      </c>
      <c r="G107" s="13">
        <f t="shared" si="8"/>
        <v>1089.59661484904</v>
      </c>
      <c r="N107" s="13">
        <f t="shared" si="9"/>
        <v>2.4629751376704828E-6</v>
      </c>
      <c r="P107" s="13">
        <f t="shared" si="10"/>
        <v>2.6836493724631061E-3</v>
      </c>
      <c r="V107" s="13">
        <f t="shared" si="11"/>
        <v>2.6836493724631061E-3</v>
      </c>
      <c r="Y107" s="13">
        <f t="shared" si="14"/>
        <v>2.7104858661877371E-4</v>
      </c>
      <c r="AD107" s="13">
        <f t="shared" si="15"/>
        <v>7.0919340164407609</v>
      </c>
      <c r="AE107" s="13">
        <f>AD107/SUM($Y$9:$Y$108)</f>
        <v>0.99998726661349979</v>
      </c>
    </row>
    <row r="108" spans="1:31" x14ac:dyDescent="0.3">
      <c r="A108" s="13">
        <v>99</v>
      </c>
      <c r="B108" s="13">
        <f>$B$9+A108*$A$7</f>
        <v>4.9990000000000006</v>
      </c>
      <c r="G108" s="13">
        <f t="shared" si="8"/>
        <v>1196.8024304123753</v>
      </c>
      <c r="N108" s="13">
        <f t="shared" si="9"/>
        <v>1.4941709802283004E-6</v>
      </c>
      <c r="P108" s="13">
        <f t="shared" si="10"/>
        <v>1.7882274605888712E-3</v>
      </c>
      <c r="V108" s="13">
        <f t="shared" si="11"/>
        <v>1.7882274605888712E-3</v>
      </c>
      <c r="Y108" s="13">
        <f>($A$7/2)*V108</f>
        <v>9.0305486759737996E-5</v>
      </c>
      <c r="AD108" s="13">
        <f t="shared" si="15"/>
        <v>7.0920243219275205</v>
      </c>
      <c r="AE108" s="13">
        <f>AD108/SUM($Y$9:$Y$108)</f>
        <v>1</v>
      </c>
    </row>
    <row r="110" spans="1:31" x14ac:dyDescent="0.3">
      <c r="AD110" s="13">
        <f>SUM($AD$9:$AD$108)</f>
        <v>357.12486090771682</v>
      </c>
    </row>
  </sheetData>
  <sheetProtection algorithmName="SHA-512" hashValue="3LGvkzteOjs4M7NSG1GH8WuMzaB7zHObltdvP1DJMhhKYbeEvXUSZKL/vN/vzpzcyXfgZYzSMJjxxb3MARaR/g==" saltValue="ove2I3iVwbL9/FCqqY3vRA==" spinCount="100000" sheet="1" objects="1" scenarios="1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Instructions</vt:lpstr>
      <vt:lpstr>Summary</vt:lpstr>
      <vt:lpstr>Data</vt:lpstr>
      <vt:lpstr>Rank</vt:lpstr>
      <vt:lpstr>Guidance 3xRDL</vt:lpstr>
      <vt:lpstr>n&gt;3Distribution N</vt:lpstr>
      <vt:lpstr>n&gt;3Distribution E</vt:lpstr>
      <vt:lpstr>Sinter WB HF E</vt:lpstr>
      <vt:lpstr>z-stat Sinter WB HF E</vt:lpstr>
      <vt:lpstr>Sinter WB HF N</vt:lpstr>
      <vt:lpstr>z-stat Sinter WB HF N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2023-09-07T05:39:17Z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